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Verkkoon 2020\Tilastot\Tilastopaketin 2020 materiaalit\Väestö\Väestörakenne\"/>
    </mc:Choice>
  </mc:AlternateContent>
  <xr:revisionPtr revIDLastSave="0" documentId="13_ncr:1_{3911DD99-1AD8-4AB5-8B60-5F11585D1DE9}" xr6:coauthVersionLast="45" xr6:coauthVersionMax="45" xr10:uidLastSave="{00000000-0000-0000-0000-000000000000}"/>
  <bookViews>
    <workbookView xWindow="-120" yWindow="-120" windowWidth="25440" windowHeight="15390" firstSheet="5" activeTab="8" xr2:uid="{3B3F84F9-F479-4AB7-88CE-6A605FF3AF2D}"/>
  </bookViews>
  <sheets>
    <sheet name="Kuntien ikärakenne" sheetId="3" r:id="rId1"/>
    <sheet name="Maakuntien ikärakenne" sheetId="4" r:id="rId2"/>
    <sheet name="Väestö ikäryhmittäin" sheetId="5" r:id="rId3"/>
    <sheet name="Väestö ikäryhmittäin kaavio" sheetId="12" r:id="rId4"/>
    <sheet name="Ikäryhmät kunnittain" sheetId="1" r:id="rId5"/>
    <sheet name="Ikäryhmät kunnittain kaavio" sheetId="13" r:id="rId6"/>
    <sheet name="Ikäryhmien sukupuolijakauma" sheetId="2" r:id="rId7"/>
    <sheet name="EP väestöpyramidi" sheetId="14" r:id="rId8"/>
    <sheet name="koko maa väestöpyramidi" sheetId="15" r:id="rId9"/>
    <sheet name="Taul4" sheetId="10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3" l="1"/>
  <c r="M10" i="3" l="1"/>
  <c r="N10" i="3"/>
  <c r="L10" i="3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5" i="10"/>
  <c r="C22" i="2"/>
  <c r="B22" i="2"/>
  <c r="C43" i="2"/>
  <c r="B43" i="2"/>
  <c r="C23" i="10"/>
  <c r="F20" i="10" s="1"/>
  <c r="H20" i="10" s="1"/>
  <c r="D23" i="10"/>
  <c r="I5" i="10" s="1"/>
  <c r="O23" i="10"/>
  <c r="P5" i="10" s="1"/>
  <c r="M23" i="10"/>
  <c r="N6" i="10" s="1"/>
  <c r="L20" i="3"/>
  <c r="N3" i="3"/>
  <c r="H3" i="3"/>
  <c r="I3" i="3"/>
  <c r="J3" i="3"/>
  <c r="K3" i="3"/>
  <c r="L3" i="3" s="1"/>
  <c r="H5" i="3"/>
  <c r="I5" i="3"/>
  <c r="J5" i="3"/>
  <c r="H6" i="3"/>
  <c r="I6" i="3"/>
  <c r="J6" i="3"/>
  <c r="H7" i="3"/>
  <c r="I7" i="3"/>
  <c r="J7" i="3"/>
  <c r="H8" i="3"/>
  <c r="I8" i="3"/>
  <c r="J8" i="3"/>
  <c r="P20" i="10" l="1"/>
  <c r="P16" i="10"/>
  <c r="P12" i="10"/>
  <c r="P8" i="10"/>
  <c r="P21" i="10"/>
  <c r="P9" i="10"/>
  <c r="P19" i="10"/>
  <c r="P15" i="10"/>
  <c r="P11" i="10"/>
  <c r="P7" i="10"/>
  <c r="P17" i="10"/>
  <c r="P13" i="10"/>
  <c r="P22" i="10"/>
  <c r="P18" i="10"/>
  <c r="P14" i="10"/>
  <c r="P10" i="10"/>
  <c r="P6" i="10"/>
  <c r="N21" i="10"/>
  <c r="N19" i="10"/>
  <c r="N17" i="10"/>
  <c r="N14" i="10"/>
  <c r="N12" i="10"/>
  <c r="N10" i="10"/>
  <c r="N8" i="10"/>
  <c r="N7" i="10"/>
  <c r="N5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N22" i="10"/>
  <c r="N20" i="10"/>
  <c r="N18" i="10"/>
  <c r="N16" i="10"/>
  <c r="N15" i="10"/>
  <c r="N13" i="10"/>
  <c r="N11" i="10"/>
  <c r="N9" i="10"/>
  <c r="F10" i="10"/>
  <c r="H10" i="10" s="1"/>
  <c r="F5" i="10"/>
  <c r="H5" i="10" s="1"/>
  <c r="F14" i="10"/>
  <c r="H14" i="10" s="1"/>
  <c r="F6" i="10"/>
  <c r="H6" i="10" s="1"/>
  <c r="F18" i="10"/>
  <c r="H18" i="10" s="1"/>
  <c r="F9" i="10"/>
  <c r="H9" i="10" s="1"/>
  <c r="F22" i="10"/>
  <c r="H22" i="10" s="1"/>
  <c r="F13" i="10"/>
  <c r="H13" i="10" s="1"/>
  <c r="F17" i="10"/>
  <c r="H17" i="10" s="1"/>
  <c r="F21" i="10"/>
  <c r="H21" i="10" s="1"/>
  <c r="F7" i="10"/>
  <c r="H7" i="10" s="1"/>
  <c r="F11" i="10"/>
  <c r="H11" i="10" s="1"/>
  <c r="F15" i="10"/>
  <c r="H15" i="10" s="1"/>
  <c r="F19" i="10"/>
  <c r="H19" i="10" s="1"/>
  <c r="F8" i="10"/>
  <c r="H8" i="10" s="1"/>
  <c r="F12" i="10"/>
  <c r="H12" i="10" s="1"/>
  <c r="F16" i="10"/>
  <c r="H16" i="10" s="1"/>
  <c r="K8" i="3"/>
  <c r="N8" i="3" s="1"/>
  <c r="K7" i="3"/>
  <c r="L7" i="3" s="1"/>
  <c r="K6" i="3"/>
  <c r="K5" i="3"/>
  <c r="K4" i="3"/>
  <c r="M4" i="3" s="1"/>
  <c r="M8" i="3"/>
  <c r="L8" i="3"/>
  <c r="L6" i="3"/>
  <c r="M6" i="3"/>
  <c r="N6" i="3"/>
  <c r="N5" i="3"/>
  <c r="L5" i="3"/>
  <c r="M5" i="3"/>
  <c r="M7" i="3"/>
  <c r="M3" i="3"/>
  <c r="F20" i="4"/>
  <c r="G8" i="4"/>
  <c r="G9" i="4"/>
  <c r="L4" i="3" l="1"/>
  <c r="N7" i="3"/>
  <c r="N4" i="3"/>
  <c r="G3" i="4"/>
  <c r="F3" i="4"/>
  <c r="E3" i="4"/>
  <c r="G13" i="4"/>
  <c r="F13" i="4"/>
  <c r="E13" i="4"/>
  <c r="G7" i="4"/>
  <c r="F7" i="4"/>
  <c r="E7" i="4"/>
  <c r="G17" i="4"/>
  <c r="F17" i="4"/>
  <c r="E17" i="4"/>
  <c r="F9" i="4"/>
  <c r="E9" i="4"/>
  <c r="G15" i="4"/>
  <c r="F15" i="4"/>
  <c r="E15" i="4"/>
  <c r="G5" i="4"/>
  <c r="F5" i="4"/>
  <c r="E5" i="4"/>
  <c r="G10" i="4"/>
  <c r="F10" i="4"/>
  <c r="E10" i="4"/>
  <c r="G16" i="4"/>
  <c r="F16" i="4"/>
  <c r="E16" i="4"/>
  <c r="G18" i="4"/>
  <c r="F18" i="4"/>
  <c r="E18" i="4"/>
  <c r="G6" i="4"/>
  <c r="F6" i="4"/>
  <c r="E6" i="4"/>
  <c r="G4" i="4"/>
  <c r="F4" i="4"/>
  <c r="E4" i="4"/>
  <c r="G12" i="4"/>
  <c r="F12" i="4"/>
  <c r="E12" i="4"/>
  <c r="G19" i="4"/>
  <c r="F19" i="4"/>
  <c r="E19" i="4"/>
  <c r="G14" i="4"/>
  <c r="F14" i="4"/>
  <c r="E14" i="4"/>
  <c r="F8" i="4"/>
  <c r="E8" i="4"/>
  <c r="G20" i="4"/>
  <c r="E20" i="4"/>
  <c r="G22" i="4"/>
  <c r="F22" i="4"/>
  <c r="E22" i="4"/>
  <c r="G21" i="4"/>
  <c r="F21" i="4"/>
  <c r="E21" i="4"/>
  <c r="G11" i="4"/>
  <c r="F11" i="4"/>
  <c r="E11" i="4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K17" i="3" l="1"/>
  <c r="M17" i="3" s="1"/>
  <c r="K16" i="3"/>
  <c r="N16" i="3" s="1"/>
  <c r="K20" i="3"/>
  <c r="N20" i="3" s="1"/>
  <c r="K22" i="3"/>
  <c r="L22" i="3" s="1"/>
  <c r="K12" i="3"/>
  <c r="M16" i="3"/>
  <c r="K9" i="3"/>
  <c r="L9" i="3" s="1"/>
  <c r="K11" i="3"/>
  <c r="L11" i="3" s="1"/>
  <c r="K14" i="3"/>
  <c r="M14" i="3" s="1"/>
  <c r="K15" i="3"/>
  <c r="N15" i="3" s="1"/>
  <c r="K18" i="3"/>
  <c r="N18" i="3" s="1"/>
  <c r="K21" i="3"/>
  <c r="L21" i="3" s="1"/>
  <c r="L17" i="3"/>
  <c r="K19" i="3"/>
  <c r="M19" i="3" s="1"/>
  <c r="K13" i="3"/>
  <c r="M13" i="3" s="1"/>
  <c r="M11" i="3"/>
  <c r="M15" i="3"/>
  <c r="L15" i="3"/>
  <c r="N17" i="3"/>
  <c r="L18" i="3" l="1"/>
  <c r="N13" i="3"/>
  <c r="L16" i="3"/>
  <c r="L14" i="3"/>
  <c r="N11" i="3"/>
  <c r="N21" i="3"/>
  <c r="M20" i="3"/>
  <c r="L19" i="3"/>
  <c r="M22" i="3"/>
  <c r="N14" i="3"/>
  <c r="M21" i="3"/>
  <c r="N22" i="3"/>
  <c r="N19" i="3"/>
  <c r="M18" i="3"/>
  <c r="N9" i="3"/>
  <c r="M9" i="3"/>
  <c r="M12" i="3"/>
  <c r="N12" i="3"/>
  <c r="L12" i="3"/>
  <c r="L13" i="3"/>
</calcChain>
</file>

<file path=xl/sharedStrings.xml><?xml version="1.0" encoding="utf-8"?>
<sst xmlns="http://schemas.openxmlformats.org/spreadsheetml/2006/main" count="255" uniqueCount="114">
  <si>
    <t>Alle 15-vuotiaiden osuus, %</t>
  </si>
  <si>
    <t>15-64-vuotiaiden osuus, %</t>
  </si>
  <si>
    <t>65 vuotta täyttäneiden osuus, %</t>
  </si>
  <si>
    <t>Karijoki</t>
  </si>
  <si>
    <t>Isojoki</t>
  </si>
  <si>
    <t>Lappajärvi</t>
  </si>
  <si>
    <t>Ähtäri</t>
  </si>
  <si>
    <t>Kuortane</t>
  </si>
  <si>
    <t>Teuva</t>
  </si>
  <si>
    <t>Kurikka</t>
  </si>
  <si>
    <t>Vimpeli</t>
  </si>
  <si>
    <t>Kauhajoki</t>
  </si>
  <si>
    <t>Evijärvi</t>
  </si>
  <si>
    <t>Soini</t>
  </si>
  <si>
    <t>Kauhava</t>
  </si>
  <si>
    <t>Alavus</t>
  </si>
  <si>
    <t>Alajärvi</t>
  </si>
  <si>
    <t>Seinäjoki</t>
  </si>
  <si>
    <t>Lapua</t>
  </si>
  <si>
    <t>Ilmajoki</t>
  </si>
  <si>
    <t>Lisätietoa</t>
  </si>
  <si>
    <t>http://tilastokeskus.fi/meta/til/vaerak.html</t>
  </si>
  <si>
    <t>Ikäryhmä</t>
  </si>
  <si>
    <t>Miehet</t>
  </si>
  <si>
    <t>Naiset</t>
  </si>
  <si>
    <t>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</si>
  <si>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</si>
  <si>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</si>
  <si>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</si>
  <si>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</si>
  <si>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</si>
  <si>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</si>
  <si>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</si>
  <si>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</si>
  <si>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</si>
  <si>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</si>
  <si>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</si>
  <si>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</si>
  <si>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</si>
  <si>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</si>
  <si>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</si>
  <si>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80-84</t>
  </si>
  <si>
    <t>85-</t>
  </si>
  <si>
    <t>Koko maa</t>
  </si>
  <si>
    <t>Etelä-Pohjanmaa</t>
  </si>
  <si>
    <t>Ahvenanmaa</t>
  </si>
  <si>
    <t>Yht 15 - 64</t>
  </si>
  <si>
    <t>-14 %</t>
  </si>
  <si>
    <t>Maakunta</t>
  </si>
  <si>
    <t>Vuosi</t>
  </si>
  <si>
    <t>Yhteensä:</t>
  </si>
  <si>
    <t>Alle 15-vuotiaat</t>
  </si>
  <si>
    <t>65 vuotta täyttäneet</t>
  </si>
  <si>
    <t>Alue</t>
  </si>
  <si>
    <t>Miehet 15 - 64</t>
  </si>
  <si>
    <t>Naiset 15 - 64</t>
  </si>
  <si>
    <t>15 - 64 %</t>
  </si>
  <si>
    <t>Väestö - 14</t>
  </si>
  <si>
    <t>Väestö 15 - 64</t>
  </si>
  <si>
    <t>Väestö 65 -</t>
  </si>
  <si>
    <t>Osuus kaikista miehistä %</t>
  </si>
  <si>
    <t>Osuus kaikista naisista %</t>
  </si>
  <si>
    <t>Alueen väkiluku</t>
  </si>
  <si>
    <t>Miehet -14</t>
  </si>
  <si>
    <t>Naiset -14</t>
  </si>
  <si>
    <t>Naiset 65-</t>
  </si>
  <si>
    <t>Yht -14</t>
  </si>
  <si>
    <t>Yht 65-</t>
  </si>
  <si>
    <t>65- %</t>
  </si>
  <si>
    <t>Miehet  65-</t>
  </si>
  <si>
    <t>Alle 15-vuotiaiden osuus %</t>
  </si>
  <si>
    <t>15-64-vuotiaiden osuus %</t>
  </si>
  <si>
    <t>65 vuotta täyttäneiden osuus %</t>
  </si>
  <si>
    <t>Väestö 31.12. muuttujina Alue, Ikä, Sukupuoli, Vuosi ja Tiedot</t>
  </si>
  <si>
    <t>Väestö 31.12.</t>
  </si>
  <si>
    <t>KOKO MAA</t>
  </si>
  <si>
    <t>MK14 Etelä-Pohjanmaa</t>
  </si>
  <si>
    <t>Väestö ikäryhmittäin ja maakunnittain 31.12.2019</t>
  </si>
  <si>
    <t>Tilastokeskus,Väestö, Väestörakenne, Väestö iän (1-v.) ja sukupuolen mukaan alueittain, 1972-2019; Päivitetty 24.3.2020</t>
  </si>
  <si>
    <t>Tilastokeskus, Väestö, Väestörakenne, Väestö iän (1-v.) ja sukupuolen mukaan alueittain, 1972-2019; Päivitetty 24.3.2020</t>
  </si>
  <si>
    <t>Etelä-Pohjanmaan kuntien väestö ikäryhmittäin 31.12.2019</t>
  </si>
  <si>
    <t>Etelä-Pohjanmaan väestö ikäryhmittäin 2010-2019</t>
  </si>
  <si>
    <t>Tilastokeskus,Väestö, Väestörakenne, Tunnuslukuja väestöstä alueittain, 1990-2019; Päivitetty 29.5.2020</t>
  </si>
  <si>
    <t>0 - 4</t>
  </si>
  <si>
    <t>80 - 84</t>
  </si>
  <si>
    <t>85 -</t>
  </si>
  <si>
    <t>%</t>
  </si>
  <si>
    <t>Tilastokeskus,Väestö, Väestörakenne, Väestö iän (1-v.) ja sukupuolen mukaan alueittain, 1972-2019; Päivitetty 24.03.2020</t>
  </si>
  <si>
    <t>Ikä</t>
  </si>
  <si>
    <t>Miehet %</t>
  </si>
  <si>
    <t>Naiset %</t>
  </si>
  <si>
    <t>Isokyrö</t>
  </si>
  <si>
    <t>Tilastossa käytetään 1.1.2020 aluejakoa koko aikasarjassa.</t>
  </si>
  <si>
    <t>Tilastossa käytetään 1.1.2021 aluejakoa koko aikasarjassa.</t>
  </si>
  <si>
    <t>Etelä-Pohjanmaan väestö ikäryhmittäin kunnittain 2019, %</t>
  </si>
  <si>
    <t>Etelä-Karjala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</si>
  <si>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</si>
  <si>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</si>
  <si>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</si>
  <si>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</si>
  <si>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</si>
  <si>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</si>
  <si>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</si>
  <si>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</si>
  <si>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</si>
  <si>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</si>
  <si>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</si>
  <si>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</si>
  <si>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</si>
  <si>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</si>
  <si>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Uusimaa</t>
  </si>
  <si>
    <t>Varsinais-Suomi</t>
  </si>
  <si>
    <t>15-64-vuotiaat</t>
  </si>
  <si>
    <t>Etelä-Pohjanmaan ja koko maan ikäryhmien sukupuolijakaumat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</si>
</sst>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i/>
      <sz val="10"/>
      <color rgb="FF000000"/>
      <name val="Verdana"/>
      <family val="2"/>
    </font>
    <font>
      <i/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Border="0" applyAlignment="0"/>
  </cellStyleXfs>
  <cellXfs count="93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0" fontId="0" fillId="0" borderId="0" xfId="0" applyFill="1"/>
    <xf numFmtId="4" fontId="0" fillId="0" borderId="0" xfId="0" applyNumberFormat="1" applyFill="1" applyBorder="1"/>
    <xf numFmtId="4" fontId="0" fillId="0" borderId="0" xfId="0" applyNumberFormat="1"/>
    <xf numFmtId="3" fontId="3" fillId="0" borderId="0" xfId="2" applyNumberFormat="1" applyFont="1" applyFill="1" applyBorder="1" applyProtection="1"/>
    <xf numFmtId="3" fontId="4" fillId="0" borderId="0" xfId="2" applyNumberFormat="1" applyFill="1" applyBorder="1" applyProtection="1"/>
    <xf numFmtId="0" fontId="1" fillId="0" borderId="0" xfId="0" applyFont="1" applyBorder="1"/>
    <xf numFmtId="3" fontId="0" fillId="0" borderId="0" xfId="0" applyNumberFormat="1" applyBorder="1"/>
    <xf numFmtId="1" fontId="1" fillId="0" borderId="0" xfId="0" applyNumberFormat="1" applyFont="1"/>
    <xf numFmtId="1" fontId="4" fillId="0" borderId="0" xfId="2" applyNumberFormat="1" applyFill="1" applyProtection="1"/>
    <xf numFmtId="0" fontId="4" fillId="0" borderId="0" xfId="2" applyFill="1" applyProtection="1"/>
    <xf numFmtId="0" fontId="5" fillId="0" borderId="0" xfId="2" applyFont="1" applyFill="1" applyProtection="1"/>
    <xf numFmtId="0" fontId="3" fillId="0" borderId="0" xfId="2" applyFont="1" applyFill="1" applyProtection="1"/>
    <xf numFmtId="1" fontId="4" fillId="0" borderId="0" xfId="2" applyNumberFormat="1" applyFill="1" applyProtection="1"/>
    <xf numFmtId="0" fontId="4" fillId="0" borderId="0" xfId="2" applyFill="1" applyProtection="1"/>
    <xf numFmtId="0" fontId="5" fillId="0" borderId="0" xfId="2" applyFont="1" applyFill="1" applyProtection="1"/>
    <xf numFmtId="0" fontId="3" fillId="0" borderId="0" xfId="2" applyFont="1" applyFill="1" applyProtection="1"/>
    <xf numFmtId="1" fontId="4" fillId="0" borderId="0" xfId="2" applyNumberFormat="1" applyFill="1" applyProtection="1"/>
    <xf numFmtId="165" fontId="0" fillId="0" borderId="0" xfId="0" applyNumberFormat="1"/>
    <xf numFmtId="166" fontId="0" fillId="0" borderId="0" xfId="0" applyNumberFormat="1"/>
    <xf numFmtId="166" fontId="1" fillId="0" borderId="0" xfId="0" applyNumberFormat="1" applyFont="1"/>
    <xf numFmtId="165" fontId="1" fillId="0" borderId="0" xfId="0" applyNumberFormat="1" applyFont="1"/>
    <xf numFmtId="4" fontId="7" fillId="0" borderId="0" xfId="0" applyNumberFormat="1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/>
    <xf numFmtId="0" fontId="7" fillId="0" borderId="0" xfId="0" applyFont="1" applyFill="1"/>
    <xf numFmtId="0" fontId="8" fillId="0" borderId="0" xfId="0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0" fontId="7" fillId="0" borderId="0" xfId="0" applyFont="1" applyFill="1" applyProtection="1"/>
    <xf numFmtId="0" fontId="7" fillId="0" borderId="0" xfId="0" applyFont="1"/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5" fontId="8" fillId="2" borderId="0" xfId="0" applyNumberFormat="1" applyFont="1" applyFill="1"/>
    <xf numFmtId="4" fontId="10" fillId="3" borderId="0" xfId="0" applyNumberFormat="1" applyFont="1" applyFill="1" applyBorder="1"/>
    <xf numFmtId="4" fontId="11" fillId="3" borderId="0" xfId="0" applyNumberFormat="1" applyFont="1" applyFill="1" applyBorder="1"/>
    <xf numFmtId="3" fontId="12" fillId="0" borderId="0" xfId="0" applyNumberFormat="1" applyFont="1" applyFill="1" applyBorder="1"/>
    <xf numFmtId="164" fontId="12" fillId="0" borderId="0" xfId="0" applyNumberFormat="1" applyFont="1" applyFill="1" applyBorder="1"/>
    <xf numFmtId="3" fontId="13" fillId="0" borderId="0" xfId="0" applyNumberFormat="1" applyFont="1" applyFill="1" applyBorder="1"/>
    <xf numFmtId="164" fontId="13" fillId="0" borderId="0" xfId="0" applyNumberFormat="1" applyFont="1" applyFill="1" applyBorder="1"/>
    <xf numFmtId="3" fontId="14" fillId="0" borderId="0" xfId="0" applyNumberFormat="1" applyFont="1" applyFill="1" applyBorder="1"/>
    <xf numFmtId="164" fontId="14" fillId="0" borderId="0" xfId="0" applyNumberFormat="1" applyFont="1" applyFill="1" applyBorder="1"/>
    <xf numFmtId="3" fontId="15" fillId="0" borderId="0" xfId="0" applyNumberFormat="1" applyFont="1" applyFill="1" applyBorder="1" applyProtection="1"/>
    <xf numFmtId="4" fontId="16" fillId="0" borderId="0" xfId="0" applyNumberFormat="1" applyFont="1" applyFill="1" applyBorder="1" applyProtection="1"/>
    <xf numFmtId="4" fontId="17" fillId="0" borderId="0" xfId="1" applyNumberFormat="1" applyFont="1" applyFill="1" applyBorder="1" applyProtection="1"/>
    <xf numFmtId="4" fontId="14" fillId="0" borderId="0" xfId="0" applyNumberFormat="1" applyFont="1" applyFill="1" applyBorder="1"/>
    <xf numFmtId="4" fontId="16" fillId="0" borderId="0" xfId="0" applyNumberFormat="1" applyFont="1" applyFill="1" applyBorder="1"/>
    <xf numFmtId="4" fontId="14" fillId="0" borderId="0" xfId="0" applyNumberFormat="1" applyFont="1" applyFill="1" applyBorder="1" applyProtection="1"/>
    <xf numFmtId="4" fontId="14" fillId="0" borderId="0" xfId="0" applyNumberFormat="1" applyFont="1"/>
    <xf numFmtId="0" fontId="10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Protection="1"/>
    <xf numFmtId="0" fontId="15" fillId="0" borderId="0" xfId="0" applyFont="1" applyFill="1" applyBorder="1" applyProtection="1"/>
    <xf numFmtId="0" fontId="14" fillId="0" borderId="0" xfId="0" applyFont="1" applyFill="1" applyBorder="1"/>
    <xf numFmtId="0" fontId="16" fillId="0" borderId="0" xfId="0" applyFont="1" applyFill="1" applyBorder="1" applyProtection="1"/>
    <xf numFmtId="0" fontId="17" fillId="0" borderId="0" xfId="1" applyFont="1" applyFill="1" applyBorder="1" applyProtection="1"/>
    <xf numFmtId="0" fontId="18" fillId="0" borderId="0" xfId="0" applyFont="1" applyFill="1"/>
    <xf numFmtId="3" fontId="11" fillId="3" borderId="0" xfId="0" applyNumberFormat="1" applyFont="1" applyFill="1" applyBorder="1"/>
    <xf numFmtId="3" fontId="19" fillId="0" borderId="0" xfId="0" applyNumberFormat="1" applyFont="1" applyBorder="1"/>
    <xf numFmtId="1" fontId="20" fillId="0" borderId="0" xfId="2" applyNumberFormat="1" applyFont="1" applyFill="1" applyBorder="1" applyAlignment="1" applyProtection="1">
      <alignment horizontal="left"/>
    </xf>
    <xf numFmtId="3" fontId="21" fillId="0" borderId="0" xfId="2" applyNumberFormat="1" applyFont="1" applyFill="1" applyBorder="1" applyProtection="1"/>
    <xf numFmtId="3" fontId="18" fillId="0" borderId="0" xfId="0" applyNumberFormat="1" applyFont="1" applyBorder="1"/>
    <xf numFmtId="1" fontId="22" fillId="0" borderId="0" xfId="2" applyNumberFormat="1" applyFont="1" applyFill="1" applyProtection="1"/>
    <xf numFmtId="3" fontId="14" fillId="0" borderId="0" xfId="0" applyNumberFormat="1" applyFont="1" applyBorder="1"/>
    <xf numFmtId="3" fontId="16" fillId="0" borderId="0" xfId="0" applyNumberFormat="1" applyFont="1" applyFill="1" applyBorder="1" applyProtection="1"/>
    <xf numFmtId="3" fontId="17" fillId="0" borderId="0" xfId="1" applyNumberFormat="1" applyFont="1" applyFill="1" applyBorder="1" applyProtection="1"/>
    <xf numFmtId="3" fontId="20" fillId="0" borderId="0" xfId="2" applyNumberFormat="1" applyFont="1" applyFill="1" applyBorder="1" applyProtection="1"/>
    <xf numFmtId="3" fontId="23" fillId="0" borderId="0" xfId="2" applyNumberFormat="1" applyFont="1" applyFill="1" applyBorder="1" applyProtection="1"/>
    <xf numFmtId="3" fontId="22" fillId="0" borderId="0" xfId="2" applyNumberFormat="1" applyFont="1" applyFill="1" applyBorder="1" applyProtection="1"/>
    <xf numFmtId="0" fontId="18" fillId="0" borderId="0" xfId="0" applyFont="1"/>
    <xf numFmtId="165" fontId="14" fillId="0" borderId="0" xfId="0" applyNumberFormat="1" applyFont="1" applyFill="1" applyBorder="1"/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5" fillId="0" borderId="0" xfId="0" applyFont="1" applyFill="1" applyProtection="1"/>
    <xf numFmtId="0" fontId="14" fillId="0" borderId="0" xfId="0" applyFont="1"/>
    <xf numFmtId="0" fontId="16" fillId="0" borderId="0" xfId="0" applyFont="1" applyFill="1" applyProtection="1"/>
    <xf numFmtId="0" fontId="17" fillId="0" borderId="0" xfId="1" applyFont="1" applyFill="1" applyProtection="1"/>
    <xf numFmtId="0" fontId="14" fillId="0" borderId="0" xfId="0" applyFont="1" applyFill="1" applyProtection="1"/>
    <xf numFmtId="0" fontId="18" fillId="0" borderId="0" xfId="0" applyFont="1" applyFill="1" applyProtection="1"/>
    <xf numFmtId="0" fontId="14" fillId="0" borderId="0" xfId="0" applyFont="1" applyBorder="1"/>
    <xf numFmtId="0" fontId="18" fillId="0" borderId="0" xfId="0" applyFont="1" applyBorder="1"/>
    <xf numFmtId="0" fontId="12" fillId="0" borderId="0" xfId="0" applyFont="1"/>
    <xf numFmtId="0" fontId="12" fillId="0" borderId="0" xfId="0" applyFont="1" applyFill="1"/>
    <xf numFmtId="3" fontId="14" fillId="0" borderId="0" xfId="0" applyNumberFormat="1" applyFont="1" applyFill="1"/>
    <xf numFmtId="0" fontId="14" fillId="0" borderId="0" xfId="0" applyFont="1" applyFill="1"/>
    <xf numFmtId="0" fontId="12" fillId="2" borderId="0" xfId="0" applyFont="1" applyFill="1"/>
    <xf numFmtId="0" fontId="14" fillId="2" borderId="0" xfId="0" applyFont="1" applyFill="1"/>
    <xf numFmtId="165" fontId="14" fillId="2" borderId="0" xfId="0" applyNumberFormat="1" applyFont="1" applyFill="1"/>
    <xf numFmtId="165" fontId="11" fillId="3" borderId="0" xfId="0" applyNumberFormat="1" applyFont="1" applyFill="1" applyBorder="1"/>
  </cellXfs>
  <cellStyles count="3">
    <cellStyle name="Hyperlinkki" xfId="1" builtinId="8"/>
    <cellStyle name="Normaali" xfId="0" builtinId="0"/>
    <cellStyle name="Normaali 2" xfId="2" xr:uid="{C6131901-7484-4B4E-8EC0-63648F687AC9}"/>
  </cellStyles>
  <dxfs count="67"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  <fill>
        <patternFill patternType="solid">
          <fgColor indexed="64"/>
          <bgColor theme="4" tint="-0.249977111117893"/>
        </patternFill>
      </fill>
      <protection locked="1" hidden="0"/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numFmt numFmtId="4" formatCode="#,##0.00"/>
      <fill>
        <patternFill patternType="solid">
          <fgColor indexed="64"/>
          <bgColor theme="4" tint="-0.249977111117893"/>
        </patternFill>
      </fill>
    </dxf>
  </dxfs>
  <tableStyles count="0" defaultTableStyle="TableStyleMedium2" defaultPivotStyle="PivotStyleLight16"/>
  <colors>
    <mruColors>
      <color rgb="FF9C157C"/>
      <color rgb="FFFF3399"/>
      <color rgb="FF8C006D"/>
      <color rgb="FFFF8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 sz="1400"/>
              <a:t>Etelä-Pohjanmaan väestö ikäryhmittäin 2010-2019 </a:t>
            </a:r>
          </a:p>
        </c:rich>
      </c:tx>
      <c:layout>
        <c:manualLayout>
          <c:xMode val="edge"/>
          <c:yMode val="edge"/>
          <c:x val="0.27307028329768918"/>
          <c:y val="1.8810863882572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1678580599131786E-2"/>
          <c:y val="0.1039010444819503"/>
          <c:w val="0.90397854103824371"/>
          <c:h val="0.74306418863263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'Väestö ikäryhmittäin'!$B$2</c:f>
              <c:strCache>
                <c:ptCount val="1"/>
                <c:pt idx="0">
                  <c:v>Alle 15-vuotiaat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'Väestö ikäryhmittäin'!$A$3:$A$12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'Väestö ikäryhmittäin'!$B$3:$B$12</c:f>
              <c:numCache>
                <c:formatCode>#,##0</c:formatCode>
                <c:ptCount val="10"/>
                <c:pt idx="0">
                  <c:v>33249</c:v>
                </c:pt>
                <c:pt idx="1">
                  <c:v>33334</c:v>
                </c:pt>
                <c:pt idx="2">
                  <c:v>33519</c:v>
                </c:pt>
                <c:pt idx="3">
                  <c:v>33454</c:v>
                </c:pt>
                <c:pt idx="4">
                  <c:v>33206</c:v>
                </c:pt>
                <c:pt idx="5">
                  <c:v>32987</c:v>
                </c:pt>
                <c:pt idx="6">
                  <c:v>32710</c:v>
                </c:pt>
                <c:pt idx="7">
                  <c:v>32371</c:v>
                </c:pt>
                <c:pt idx="8">
                  <c:v>31755</c:v>
                </c:pt>
                <c:pt idx="9">
                  <c:v>31192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9-4B76-9ADC-9215F26BA126}"/>
            </c:ext>
          </c:extLst>
        </c:ser>
        <c:ser>
          <c:idx val="1"/>
          <c:order val="1"/>
          <c:tx>
            <c:strRef>
              <c:f>'Väestö ikäryhmittäin'!$C$2</c:f>
              <c:strCache>
                <c:ptCount val="1"/>
                <c:pt idx="0">
                  <c:v>15-64-vuotiaat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'Väestö ikäryhmittäin'!$A$3:$A$12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'Väestö ikäryhmittäin'!$C$3:$C$12</c:f>
              <c:numCache>
                <c:formatCode>#,##0</c:formatCode>
                <c:ptCount val="10"/>
                <c:pt idx="0">
                  <c:v>122117</c:v>
                </c:pt>
                <c:pt idx="1">
                  <c:v>121101</c:v>
                </c:pt>
                <c:pt idx="2">
                  <c:v>120009</c:v>
                </c:pt>
                <c:pt idx="3">
                  <c:v>118638</c:v>
                </c:pt>
                <c:pt idx="4">
                  <c:v>117208</c:v>
                </c:pt>
                <c:pt idx="5">
                  <c:v>115520</c:v>
                </c:pt>
                <c:pt idx="6">
                  <c:v>114198</c:v>
                </c:pt>
                <c:pt idx="7">
                  <c:v>112556</c:v>
                </c:pt>
                <c:pt idx="8">
                  <c:v>111124</c:v>
                </c:pt>
                <c:pt idx="9">
                  <c:v>109664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9-4B76-9ADC-9215F26BA126}"/>
            </c:ext>
          </c:extLst>
        </c:ser>
        <c:ser>
          <c:idx val="2"/>
          <c:order val="2"/>
          <c:tx>
            <c:strRef>
              <c:f>'Väestö ikäryhmittäin'!$D$2</c:f>
              <c:strCache>
                <c:ptCount val="1"/>
                <c:pt idx="0">
                  <c:v>65 vuotta täyttäneet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'Väestö ikäryhmittäin'!$A$3:$A$12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'Väestö ikäryhmittäin'!$D$3:$D$12</c:f>
              <c:numCache>
                <c:formatCode>#,##0</c:formatCode>
                <c:ptCount val="10"/>
                <c:pt idx="0">
                  <c:v>38138</c:v>
                </c:pt>
                <c:pt idx="1">
                  <c:v>39300</c:v>
                </c:pt>
                <c:pt idx="2">
                  <c:v>40530</c:v>
                </c:pt>
                <c:pt idx="3">
                  <c:v>41885</c:v>
                </c:pt>
                <c:pt idx="4">
                  <c:v>42986</c:v>
                </c:pt>
                <c:pt idx="5">
                  <c:v>44079</c:v>
                </c:pt>
                <c:pt idx="6">
                  <c:v>44952</c:v>
                </c:pt>
                <c:pt idx="7">
                  <c:v>45983</c:v>
                </c:pt>
                <c:pt idx="8">
                  <c:v>46836</c:v>
                </c:pt>
                <c:pt idx="9">
                  <c:v>47829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A9-4B76-9ADC-9215F26BA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7253608"/>
        <c:axId val="367253936"/>
      </c:barChart>
      <c:catAx>
        <c:axId val="367253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367253936"/>
        <c:crosses val="autoZero"/>
        <c:auto val="1"/>
        <c:lblAlgn val="ctr"/>
        <c:lblOffset val="100"/>
        <c:noMultiLvlLbl val="0"/>
      </c:catAx>
      <c:valAx>
        <c:axId val="36725393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36725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93269374932145"/>
          <c:y val="0.91415790090025117"/>
          <c:w val="0.4787766921776474"/>
          <c:h val="3.7768110612659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latin typeface="Verdana" panose="020B0604030504040204" pitchFamily="34" charset="0"/>
          <a:ea typeface="Verdana" panose="020B0604030504040204" pitchFamily="34" charset="0"/>
        </a:defRPr>
      </a:pPr>
      <a:endParaRPr lang="fi-FI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fi-FI"/>
              <a:t>Etelä-Pohjanmaan väestö ikäryhmittäin ja kunnittain 2019,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3516708548394391"/>
          <c:y val="7.7537830933298441E-2"/>
          <c:w val="0.81968182806743284"/>
          <c:h val="0.78020792664415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'Ikäryhmät kunnittain'!$B$2</c:f>
              <c:strCache>
                <c:ptCount val="1"/>
                <c:pt idx="0">
                  <c:v>Alle 15-vuotiaiden osuus %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'Ikäryhmät kunnittain'!$A$3:$A$21</c:f>
              <c:strCache>
                <c:ptCount val="19"/>
                <c:pt idx="0">
                  <c:v>Seinäjoki</c:v>
                </c:pt>
                <c:pt idx="1">
                  <c:v>Ilmajoki</c:v>
                </c:pt>
                <c:pt idx="2">
                  <c:v>Lapua</c:v>
                </c:pt>
                <c:pt idx="3">
                  <c:v>Etelä-Pohjanmaa</c:v>
                </c:pt>
                <c:pt idx="4">
                  <c:v>Kauhajoki</c:v>
                </c:pt>
                <c:pt idx="5">
                  <c:v>Alajärvi</c:v>
                </c:pt>
                <c:pt idx="6">
                  <c:v>Alavus</c:v>
                </c:pt>
                <c:pt idx="7">
                  <c:v>Isokyrö</c:v>
                </c:pt>
                <c:pt idx="8">
                  <c:v>Evijärvi</c:v>
                </c:pt>
                <c:pt idx="9">
                  <c:v>Kauhava</c:v>
                </c:pt>
                <c:pt idx="10">
                  <c:v>Vimpeli</c:v>
                </c:pt>
                <c:pt idx="11">
                  <c:v>Kurikka</c:v>
                </c:pt>
                <c:pt idx="12">
                  <c:v>Soini</c:v>
                </c:pt>
                <c:pt idx="13">
                  <c:v>Kuortane</c:v>
                </c:pt>
                <c:pt idx="14">
                  <c:v>Ähtäri</c:v>
                </c:pt>
                <c:pt idx="15">
                  <c:v>Isojoki</c:v>
                </c:pt>
                <c:pt idx="16">
                  <c:v>Teuva</c:v>
                </c:pt>
                <c:pt idx="17">
                  <c:v>Lappajärvi</c:v>
                </c:pt>
                <c:pt idx="18">
                  <c:v>Karijoki</c:v>
                </c:pt>
              </c:strCache>
            </c:strRef>
          </c:cat>
          <c:val>
            <c:numRef>
              <c:f>'Ikäryhmät kunnittain'!$B$3:$B$21</c:f>
              <c:numCache>
                <c:formatCode>0.0</c:formatCode>
                <c:ptCount val="19"/>
                <c:pt idx="0">
                  <c:v>17.3</c:v>
                </c:pt>
                <c:pt idx="1">
                  <c:v>19.8</c:v>
                </c:pt>
                <c:pt idx="2">
                  <c:v>18.2</c:v>
                </c:pt>
                <c:pt idx="3">
                  <c:v>16.5</c:v>
                </c:pt>
                <c:pt idx="4">
                  <c:v>15.2</c:v>
                </c:pt>
                <c:pt idx="5">
                  <c:v>17.399999999999999</c:v>
                </c:pt>
                <c:pt idx="6">
                  <c:v>17</c:v>
                </c:pt>
                <c:pt idx="7">
                  <c:v>16.7</c:v>
                </c:pt>
                <c:pt idx="8">
                  <c:v>16.399999999999999</c:v>
                </c:pt>
                <c:pt idx="9">
                  <c:v>15.8</c:v>
                </c:pt>
                <c:pt idx="10">
                  <c:v>14.4</c:v>
                </c:pt>
                <c:pt idx="11">
                  <c:v>15.1</c:v>
                </c:pt>
                <c:pt idx="12">
                  <c:v>16</c:v>
                </c:pt>
                <c:pt idx="13">
                  <c:v>14.3</c:v>
                </c:pt>
                <c:pt idx="14">
                  <c:v>13.8</c:v>
                </c:pt>
                <c:pt idx="15">
                  <c:v>11.7</c:v>
                </c:pt>
                <c:pt idx="16">
                  <c:v>14.2</c:v>
                </c:pt>
                <c:pt idx="17">
                  <c:v>13.8</c:v>
                </c:pt>
                <c:pt idx="18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1-4529-B9B0-4B838F112F68}"/>
            </c:ext>
          </c:extLst>
        </c:ser>
        <c:ser>
          <c:idx val="1"/>
          <c:order val="1"/>
          <c:tx>
            <c:strRef>
              <c:f>'Ikäryhmät kunnittain'!$C$2</c:f>
              <c:strCache>
                <c:ptCount val="1"/>
                <c:pt idx="0">
                  <c:v>15-64-vuotiaiden osuus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'Ikäryhmät kunnittain'!$A$3:$A$21</c:f>
              <c:strCache>
                <c:ptCount val="19"/>
                <c:pt idx="0">
                  <c:v>Seinäjoki</c:v>
                </c:pt>
                <c:pt idx="1">
                  <c:v>Ilmajoki</c:v>
                </c:pt>
                <c:pt idx="2">
                  <c:v>Lapua</c:v>
                </c:pt>
                <c:pt idx="3">
                  <c:v>Etelä-Pohjanmaa</c:v>
                </c:pt>
                <c:pt idx="4">
                  <c:v>Kauhajoki</c:v>
                </c:pt>
                <c:pt idx="5">
                  <c:v>Alajärvi</c:v>
                </c:pt>
                <c:pt idx="6">
                  <c:v>Alavus</c:v>
                </c:pt>
                <c:pt idx="7">
                  <c:v>Isokyrö</c:v>
                </c:pt>
                <c:pt idx="8">
                  <c:v>Evijärvi</c:v>
                </c:pt>
                <c:pt idx="9">
                  <c:v>Kauhava</c:v>
                </c:pt>
                <c:pt idx="10">
                  <c:v>Vimpeli</c:v>
                </c:pt>
                <c:pt idx="11">
                  <c:v>Kurikka</c:v>
                </c:pt>
                <c:pt idx="12">
                  <c:v>Soini</c:v>
                </c:pt>
                <c:pt idx="13">
                  <c:v>Kuortane</c:v>
                </c:pt>
                <c:pt idx="14">
                  <c:v>Ähtäri</c:v>
                </c:pt>
                <c:pt idx="15">
                  <c:v>Isojoki</c:v>
                </c:pt>
                <c:pt idx="16">
                  <c:v>Teuva</c:v>
                </c:pt>
                <c:pt idx="17">
                  <c:v>Lappajärvi</c:v>
                </c:pt>
                <c:pt idx="18">
                  <c:v>Karijoki</c:v>
                </c:pt>
              </c:strCache>
            </c:strRef>
          </c:cat>
          <c:val>
            <c:numRef>
              <c:f>'Ikäryhmät kunnittain'!$C$3:$C$21</c:f>
              <c:numCache>
                <c:formatCode>0.0</c:formatCode>
                <c:ptCount val="19"/>
                <c:pt idx="0">
                  <c:v>62.8</c:v>
                </c:pt>
                <c:pt idx="1">
                  <c:v>58.3</c:v>
                </c:pt>
                <c:pt idx="2">
                  <c:v>57.7</c:v>
                </c:pt>
                <c:pt idx="3">
                  <c:v>58.1</c:v>
                </c:pt>
                <c:pt idx="4">
                  <c:v>57.6</c:v>
                </c:pt>
                <c:pt idx="5">
                  <c:v>54.7</c:v>
                </c:pt>
                <c:pt idx="6">
                  <c:v>55.1</c:v>
                </c:pt>
                <c:pt idx="7">
                  <c:v>55.3</c:v>
                </c:pt>
                <c:pt idx="8">
                  <c:v>55</c:v>
                </c:pt>
                <c:pt idx="9">
                  <c:v>55.5</c:v>
                </c:pt>
                <c:pt idx="10">
                  <c:v>56.1</c:v>
                </c:pt>
                <c:pt idx="11">
                  <c:v>55.1</c:v>
                </c:pt>
                <c:pt idx="12">
                  <c:v>53.6</c:v>
                </c:pt>
                <c:pt idx="13">
                  <c:v>53.8</c:v>
                </c:pt>
                <c:pt idx="14">
                  <c:v>54</c:v>
                </c:pt>
                <c:pt idx="15">
                  <c:v>55.6</c:v>
                </c:pt>
                <c:pt idx="16">
                  <c:v>52.8</c:v>
                </c:pt>
                <c:pt idx="17">
                  <c:v>52</c:v>
                </c:pt>
                <c:pt idx="18">
                  <c:v>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1-4529-B9B0-4B838F112F68}"/>
            </c:ext>
          </c:extLst>
        </c:ser>
        <c:ser>
          <c:idx val="2"/>
          <c:order val="2"/>
          <c:tx>
            <c:strRef>
              <c:f>'Ikäryhmät kunnittain'!$D$2</c:f>
              <c:strCache>
                <c:ptCount val="1"/>
                <c:pt idx="0">
                  <c:v>65 vuotta täyttäneiden osuus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3C35B0DF-C42F-4DE0-B881-662AD24A715F}" type="VALUE">
                      <a:rPr lang="en-US" b="0">
                        <a:solidFill>
                          <a:sysClr val="windowText" lastClr="000000"/>
                        </a:solidFill>
                      </a:rPr>
                      <a:pPr/>
                      <a:t>[ARVO]</a:t>
                    </a:fld>
                    <a:endParaRPr lang="fi-FI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498-40E0-9DFA-8B0447973F0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'Ikäryhmät kunnittain'!$A$3:$A$21</c:f>
              <c:strCache>
                <c:ptCount val="19"/>
                <c:pt idx="0">
                  <c:v>Seinäjoki</c:v>
                </c:pt>
                <c:pt idx="1">
                  <c:v>Ilmajoki</c:v>
                </c:pt>
                <c:pt idx="2">
                  <c:v>Lapua</c:v>
                </c:pt>
                <c:pt idx="3">
                  <c:v>Etelä-Pohjanmaa</c:v>
                </c:pt>
                <c:pt idx="4">
                  <c:v>Kauhajoki</c:v>
                </c:pt>
                <c:pt idx="5">
                  <c:v>Alajärvi</c:v>
                </c:pt>
                <c:pt idx="6">
                  <c:v>Alavus</c:v>
                </c:pt>
                <c:pt idx="7">
                  <c:v>Isokyrö</c:v>
                </c:pt>
                <c:pt idx="8">
                  <c:v>Evijärvi</c:v>
                </c:pt>
                <c:pt idx="9">
                  <c:v>Kauhava</c:v>
                </c:pt>
                <c:pt idx="10">
                  <c:v>Vimpeli</c:v>
                </c:pt>
                <c:pt idx="11">
                  <c:v>Kurikka</c:v>
                </c:pt>
                <c:pt idx="12">
                  <c:v>Soini</c:v>
                </c:pt>
                <c:pt idx="13">
                  <c:v>Kuortane</c:v>
                </c:pt>
                <c:pt idx="14">
                  <c:v>Ähtäri</c:v>
                </c:pt>
                <c:pt idx="15">
                  <c:v>Isojoki</c:v>
                </c:pt>
                <c:pt idx="16">
                  <c:v>Teuva</c:v>
                </c:pt>
                <c:pt idx="17">
                  <c:v>Lappajärvi</c:v>
                </c:pt>
                <c:pt idx="18">
                  <c:v>Karijoki</c:v>
                </c:pt>
              </c:strCache>
            </c:strRef>
          </c:cat>
          <c:val>
            <c:numRef>
              <c:f>'Ikäryhmät kunnittain'!$D$3:$D$21</c:f>
              <c:numCache>
                <c:formatCode>0.0</c:formatCode>
                <c:ptCount val="19"/>
                <c:pt idx="0">
                  <c:v>19.899999999999999</c:v>
                </c:pt>
                <c:pt idx="1">
                  <c:v>21.9</c:v>
                </c:pt>
                <c:pt idx="2">
                  <c:v>24.1</c:v>
                </c:pt>
                <c:pt idx="3">
                  <c:v>25.3</c:v>
                </c:pt>
                <c:pt idx="4">
                  <c:v>27.1</c:v>
                </c:pt>
                <c:pt idx="5">
                  <c:v>27.9</c:v>
                </c:pt>
                <c:pt idx="6">
                  <c:v>27.9</c:v>
                </c:pt>
                <c:pt idx="7">
                  <c:v>28</c:v>
                </c:pt>
                <c:pt idx="8">
                  <c:v>28.6</c:v>
                </c:pt>
                <c:pt idx="9">
                  <c:v>28.7</c:v>
                </c:pt>
                <c:pt idx="10">
                  <c:v>29.5</c:v>
                </c:pt>
                <c:pt idx="11">
                  <c:v>29.8</c:v>
                </c:pt>
                <c:pt idx="12">
                  <c:v>30.4</c:v>
                </c:pt>
                <c:pt idx="13">
                  <c:v>31.9</c:v>
                </c:pt>
                <c:pt idx="14">
                  <c:v>32.200000000000003</c:v>
                </c:pt>
                <c:pt idx="15">
                  <c:v>32.700000000000003</c:v>
                </c:pt>
                <c:pt idx="16">
                  <c:v>33</c:v>
                </c:pt>
                <c:pt idx="17">
                  <c:v>34.200000000000003</c:v>
                </c:pt>
                <c:pt idx="18">
                  <c:v>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E1-4529-B9B0-4B838F112F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3720584"/>
        <c:axId val="653720912"/>
      </c:barChart>
      <c:catAx>
        <c:axId val="653720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653720912"/>
        <c:crosses val="autoZero"/>
        <c:auto val="1"/>
        <c:lblAlgn val="ctr"/>
        <c:lblOffset val="100"/>
        <c:noMultiLvlLbl val="0"/>
      </c:catAx>
      <c:valAx>
        <c:axId val="6537209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65372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97589162860701"/>
          <c:y val="0.91624239426136145"/>
          <c:w val="0.71143306567787035"/>
          <c:h val="3.7794918711128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</a:defRPr>
      </a:pPr>
      <a:endParaRPr lang="fi-FI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Etelä-Pohjanmaan väestöpyramidi 2019, %</a:t>
            </a:r>
          </a:p>
        </c:rich>
      </c:tx>
      <c:layout>
        <c:manualLayout>
          <c:xMode val="edge"/>
          <c:yMode val="edge"/>
          <c:x val="0.33089731522061477"/>
          <c:y val="1.881081113106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686974091013111E-2"/>
          <c:y val="9.6332253892299144E-2"/>
          <c:w val="0.87827229421999531"/>
          <c:h val="0.773800901306108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Taul4!$H$4</c:f>
              <c:strCache>
                <c:ptCount val="1"/>
                <c:pt idx="0">
                  <c:v>Miehet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Taul4!$G$5:$G$22</c:f>
              <c:strCache>
                <c:ptCount val="18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</c:v>
                </c:pt>
              </c:strCache>
            </c:strRef>
          </c:cat>
          <c:val>
            <c:numRef>
              <c:f>Taul4!$H$5:$H$22</c:f>
              <c:numCache>
                <c:formatCode>0.0</c:formatCode>
                <c:ptCount val="18"/>
                <c:pt idx="0">
                  <c:v>-4.8527084019419329</c:v>
                </c:pt>
                <c:pt idx="1">
                  <c:v>-5.9851486726227785</c:v>
                </c:pt>
                <c:pt idx="2">
                  <c:v>-6.078633422922886</c:v>
                </c:pt>
                <c:pt idx="3">
                  <c:v>-6.2305461421605601</c:v>
                </c:pt>
                <c:pt idx="4">
                  <c:v>-5.2340836900980525</c:v>
                </c:pt>
                <c:pt idx="5">
                  <c:v>-5.5198495745381537</c:v>
                </c:pt>
                <c:pt idx="6">
                  <c:v>-5.5485323956529591</c:v>
                </c:pt>
                <c:pt idx="7">
                  <c:v>-6.0403896614364783</c:v>
                </c:pt>
                <c:pt idx="8">
                  <c:v>-5.8247373397214579</c:v>
                </c:pt>
                <c:pt idx="9">
                  <c:v>-5.3870587360436835</c:v>
                </c:pt>
                <c:pt idx="10">
                  <c:v>-6.4047677222653059</c:v>
                </c:pt>
                <c:pt idx="11">
                  <c:v>-6.7967662775009829</c:v>
                </c:pt>
                <c:pt idx="12">
                  <c:v>-7.1250252302593147</c:v>
                </c:pt>
                <c:pt idx="13">
                  <c:v>-7.4745307171767612</c:v>
                </c:pt>
                <c:pt idx="14">
                  <c:v>-6.7648964762623098</c:v>
                </c:pt>
                <c:pt idx="15">
                  <c:v>-3.6352819946246271</c:v>
                </c:pt>
                <c:pt idx="16">
                  <c:v>-2.8778430518521669</c:v>
                </c:pt>
                <c:pt idx="17">
                  <c:v>-2.2192004929195925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A-46D9-A6B1-5A4AA11A0BD1}"/>
            </c:ext>
          </c:extLst>
        </c:ser>
        <c:ser>
          <c:idx val="1"/>
          <c:order val="1"/>
          <c:tx>
            <c:strRef>
              <c:f>Taul4!$I$4</c:f>
              <c:strCache>
                <c:ptCount val="1"/>
                <c:pt idx="0">
                  <c:v>Naiset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Taul4!$G$5:$G$22</c:f>
              <c:strCache>
                <c:ptCount val="18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</c:v>
                </c:pt>
              </c:strCache>
            </c:strRef>
          </c:cat>
          <c:val>
            <c:numRef>
              <c:f>Taul4!$I$5:$I$22</c:f>
              <c:numCache>
                <c:formatCode>0.0</c:formatCode>
                <c:ptCount val="18"/>
                <c:pt idx="0">
                  <c:v>4.6979439884931047</c:v>
                </c:pt>
                <c:pt idx="1">
                  <c:v>5.6656654539301128</c:v>
                </c:pt>
                <c:pt idx="2">
                  <c:v>5.7841187917759536</c:v>
                </c:pt>
                <c:pt idx="3">
                  <c:v>5.5525002115238173</c:v>
                </c:pt>
                <c:pt idx="4">
                  <c:v>4.3785430239444967</c:v>
                </c:pt>
                <c:pt idx="5">
                  <c:v>4.987731618580252</c:v>
                </c:pt>
                <c:pt idx="6">
                  <c:v>5.0860901937558172</c:v>
                </c:pt>
                <c:pt idx="7">
                  <c:v>5.6349945003807429</c:v>
                </c:pt>
                <c:pt idx="8">
                  <c:v>5.3727049665792368</c:v>
                </c:pt>
                <c:pt idx="9">
                  <c:v>5.1220492427447333</c:v>
                </c:pt>
                <c:pt idx="10">
                  <c:v>6.1172688044673826</c:v>
                </c:pt>
                <c:pt idx="11">
                  <c:v>6.7877993062018778</c:v>
                </c:pt>
                <c:pt idx="12">
                  <c:v>7.0976816989593035</c:v>
                </c:pt>
                <c:pt idx="13">
                  <c:v>7.2023859886623232</c:v>
                </c:pt>
                <c:pt idx="14">
                  <c:v>7.2076740841018703</c:v>
                </c:pt>
                <c:pt idx="15">
                  <c:v>4.486420170911245</c:v>
                </c:pt>
                <c:pt idx="16">
                  <c:v>4.064430154835434</c:v>
                </c:pt>
                <c:pt idx="17">
                  <c:v>4.7539978001522973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A-46D9-A6B1-5A4AA11A0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629208400"/>
        <c:axId val="629210368"/>
      </c:barChart>
      <c:catAx>
        <c:axId val="629208400"/>
        <c:scaling>
          <c:orientation val="minMax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629210368"/>
        <c:crossesAt val="-8"/>
        <c:auto val="1"/>
        <c:lblAlgn val="ctr"/>
        <c:lblOffset val="100"/>
        <c:noMultiLvlLbl val="0"/>
      </c:catAx>
      <c:valAx>
        <c:axId val="629210368"/>
        <c:scaling>
          <c:orientation val="minMax"/>
          <c:min val="-8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629208400"/>
        <c:crossesAt val="0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901491068370941"/>
          <c:y val="0.93085372940376643"/>
          <c:w val="0.2337667888239687"/>
          <c:h val="3.7794918711128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trike="noStrike" spc="0" baseline="0">
          <a:latin typeface="Verdana" panose="020B0604030504040204" pitchFamily="34" charset="0"/>
          <a:ea typeface="Verdana" panose="020B0604030504040204" pitchFamily="34" charset="0"/>
        </a:defRPr>
      </a:pPr>
      <a:endParaRPr lang="fi-FI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Koko maan väestöpyramidi 2019, %</a:t>
            </a:r>
          </a:p>
        </c:rich>
      </c:tx>
      <c:layout>
        <c:manualLayout>
          <c:xMode val="edge"/>
          <c:yMode val="edge"/>
          <c:x val="0.35862941922632374"/>
          <c:y val="1.6720721005389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5504633464888832E-2"/>
          <c:y val="0.10260252426932012"/>
          <c:w val="0.87827229421999531"/>
          <c:h val="0.76753063092908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Taul4!$T$4</c:f>
              <c:strCache>
                <c:ptCount val="1"/>
                <c:pt idx="0">
                  <c:v>Miehet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Taul4!$S$5:$S$22</c:f>
              <c:strCache>
                <c:ptCount val="18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</c:v>
                </c:pt>
              </c:strCache>
            </c:strRef>
          </c:cat>
          <c:val>
            <c:numRef>
              <c:f>Taul4!$T$5:$T$22</c:f>
              <c:numCache>
                <c:formatCode>0.0</c:formatCode>
                <c:ptCount val="18"/>
                <c:pt idx="0">
                  <c:v>-4.7973398449269169</c:v>
                </c:pt>
                <c:pt idx="1">
                  <c:v>-5.7418972224808327</c:v>
                </c:pt>
                <c:pt idx="2">
                  <c:v>-5.7806764892814551</c:v>
                </c:pt>
                <c:pt idx="3">
                  <c:v>-5.5797427079950532</c:v>
                </c:pt>
                <c:pt idx="4">
                  <c:v>-5.9260804130981555</c:v>
                </c:pt>
                <c:pt idx="5">
                  <c:v>-6.7109390520411898</c:v>
                </c:pt>
                <c:pt idx="6">
                  <c:v>-6.6384753370460752</c:v>
                </c:pt>
                <c:pt idx="7">
                  <c:v>-6.8219987669805899</c:v>
                </c:pt>
                <c:pt idx="8">
                  <c:v>-6.5216610428177351</c:v>
                </c:pt>
                <c:pt idx="9">
                  <c:v>-5.8638796420578378</c:v>
                </c:pt>
                <c:pt idx="10">
                  <c:v>-6.5676243703867154</c:v>
                </c:pt>
                <c:pt idx="11">
                  <c:v>-6.7339207158256791</c:v>
                </c:pt>
                <c:pt idx="12">
                  <c:v>-6.4613662470833084</c:v>
                </c:pt>
                <c:pt idx="13">
                  <c:v>-6.2778061637775258</c:v>
                </c:pt>
                <c:pt idx="14">
                  <c:v>-6.0000469163152221</c:v>
                </c:pt>
                <c:pt idx="15">
                  <c:v>-3.4449404052836563</c:v>
                </c:pt>
                <c:pt idx="16">
                  <c:v>-2.3876006043407854</c:v>
                </c:pt>
                <c:pt idx="17">
                  <c:v>-1.7440040582612666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8-4B70-8D40-A87E0C728AD6}"/>
            </c:ext>
          </c:extLst>
        </c:ser>
        <c:ser>
          <c:idx val="1"/>
          <c:order val="1"/>
          <c:tx>
            <c:strRef>
              <c:f>Taul4!$U$4</c:f>
              <c:strCache>
                <c:ptCount val="1"/>
                <c:pt idx="0">
                  <c:v>Naiset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Taul4!$S$5:$S$22</c:f>
              <c:strCache>
                <c:ptCount val="18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</c:v>
                </c:pt>
              </c:strCache>
            </c:strRef>
          </c:cat>
          <c:val>
            <c:numRef>
              <c:f>Taul4!$U$5:$U$22</c:f>
              <c:numCache>
                <c:formatCode>0.0</c:formatCode>
                <c:ptCount val="18"/>
                <c:pt idx="0">
                  <c:v>4.4704561624294339</c:v>
                </c:pt>
                <c:pt idx="1">
                  <c:v>5.3497102283493563</c:v>
                </c:pt>
                <c:pt idx="2">
                  <c:v>5.4026234970665312</c:v>
                </c:pt>
                <c:pt idx="3">
                  <c:v>5.1640847613361318</c:v>
                </c:pt>
                <c:pt idx="4">
                  <c:v>5.443810041365305</c:v>
                </c:pt>
                <c:pt idx="5">
                  <c:v>6.1705809376374221</c:v>
                </c:pt>
                <c:pt idx="6">
                  <c:v>6.0654694443749264</c:v>
                </c:pt>
                <c:pt idx="7">
                  <c:v>6.2444807527985047</c:v>
                </c:pt>
                <c:pt idx="8">
                  <c:v>6.0259275016714158</c:v>
                </c:pt>
                <c:pt idx="9">
                  <c:v>5.5198192368333547</c:v>
                </c:pt>
                <c:pt idx="10">
                  <c:v>6.3142690639714267</c:v>
                </c:pt>
                <c:pt idx="11">
                  <c:v>6.619592925352964</c:v>
                </c:pt>
                <c:pt idx="12">
                  <c:v>6.5546669145486458</c:v>
                </c:pt>
                <c:pt idx="13">
                  <c:v>6.6386488525328646</c:v>
                </c:pt>
                <c:pt idx="14">
                  <c:v>6.6511263733317127</c:v>
                </c:pt>
                <c:pt idx="15">
                  <c:v>4.2255535335695367</c:v>
                </c:pt>
                <c:pt idx="16">
                  <c:v>3.441364590297566</c:v>
                </c:pt>
                <c:pt idx="17">
                  <c:v>3.6978151825329006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8-4B70-8D40-A87E0C72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50178656"/>
        <c:axId val="450177016"/>
      </c:barChart>
      <c:catAx>
        <c:axId val="45017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>
            <a:glow rad="12700">
              <a:schemeClr val="accent1"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450177016"/>
        <c:crossesAt val="-8"/>
        <c:auto val="1"/>
        <c:lblAlgn val="ctr"/>
        <c:lblOffset val="100"/>
        <c:tickMarkSkip val="10"/>
        <c:noMultiLvlLbl val="0"/>
      </c:catAx>
      <c:valAx>
        <c:axId val="45017701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fi-FI"/>
          </a:p>
        </c:txPr>
        <c:crossAx val="450178656"/>
        <c:crossesAt val="0"/>
        <c:crossBetween val="between"/>
      </c:valAx>
      <c:spPr>
        <a:noFill/>
        <a:ln>
          <a:noFill/>
        </a:ln>
        <a:effectLst>
          <a:glow rad="127000">
            <a:schemeClr val="accent1">
              <a:alpha val="94000"/>
            </a:schemeClr>
          </a:glow>
          <a:softEdge rad="50800"/>
        </a:effectLst>
      </c:spPr>
    </c:plotArea>
    <c:legend>
      <c:legendPos val="b"/>
      <c:layout>
        <c:manualLayout>
          <c:xMode val="edge"/>
          <c:yMode val="edge"/>
          <c:x val="0.421399101845292"/>
          <c:y val="0.92667354915241906"/>
          <c:w val="0.24197017863258105"/>
          <c:h val="3.7794918711128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</a:defRPr>
      </a:pPr>
      <a:endParaRPr lang="fi-FI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A6D272F-F6E7-49F1-8C4D-243C56A7B197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011A670-DA38-49AE-ADDE-C69DF04F0FA3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A277207-ED89-4A61-B011-BFEAA79B7069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20F6AEF-4F5E-4C92-B9C9-7AEF87C9316B}">
  <sheetPr/>
  <sheetViews>
    <sheetView tabSelected="1"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 descr="Pylväskaavio kuvaa Etelä-Pohjanmaan väestöä ikäryhmittäin vuosina 2010-2019. 15-64-vuotiaat ovat suurin ikäryhmä, mutta yli 65-vuotiaiden määrä on kasvanut koko tarkastelujakson ajan.">
          <a:extLst>
            <a:ext uri="{FF2B5EF4-FFF2-40B4-BE49-F238E27FC236}">
              <a16:creationId xmlns:a16="http://schemas.microsoft.com/office/drawing/2014/main" id="{637FD886-BBF7-4757-ADC5-0F6C75292C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0.96571</cdr:y>
    </cdr:from>
    <cdr:to>
      <cdr:x>0.36034</cdr:x>
      <cdr:y>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66230062-EAD3-4001-A8D7-81EF8F2C14BE}"/>
            </a:ext>
          </a:extLst>
        </cdr:cNvPr>
        <cdr:cNvSpPr txBox="1"/>
      </cdr:nvSpPr>
      <cdr:spPr>
        <a:xfrm xmlns:a="http://schemas.openxmlformats.org/drawingml/2006/main">
          <a:off x="0" y="5838555"/>
          <a:ext cx="3345558" cy="207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80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Tilastokeskus, Väestörakenne</a:t>
          </a:r>
          <a:r>
            <a:rPr lang="fi-FI" sz="8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fi-FI" sz="80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(24.3.2020) Aluejako:</a:t>
          </a:r>
          <a:r>
            <a:rPr lang="fi-FI" sz="8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2020</a:t>
          </a:r>
          <a:endParaRPr lang="fi-FI" sz="800">
            <a:solidFill>
              <a:schemeClr val="tx1">
                <a:lumMod val="65000"/>
                <a:lumOff val="35000"/>
              </a:schemeClr>
            </a:solidFill>
            <a:latin typeface="Verdana" panose="020B0604030504040204" pitchFamily="34" charset="0"/>
            <a:ea typeface="Verdan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 descr="Palkkikaavio kuvaa Etelä-Pohjanmaan kuntien väestön ikäjakaumaa prosentteina vuonna 2019. Ainoastaan Seinäjoella yli 65-vuotiaiden osuus on alle 20% ja 15-64 vuotiaiden osuus yli 60%.">
          <a:extLst>
            <a:ext uri="{FF2B5EF4-FFF2-40B4-BE49-F238E27FC236}">
              <a16:creationId xmlns:a16="http://schemas.microsoft.com/office/drawing/2014/main" id="{A4A03B8E-C5E1-4A63-9108-F0FCD610B0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0.96701</cdr:y>
    </cdr:from>
    <cdr:to>
      <cdr:x>0.35932</cdr:x>
      <cdr:y>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F2EA72B1-812A-47E8-91BE-11B798720A90}"/>
            </a:ext>
          </a:extLst>
        </cdr:cNvPr>
        <cdr:cNvSpPr txBox="1"/>
      </cdr:nvSpPr>
      <cdr:spPr>
        <a:xfrm xmlns:a="http://schemas.openxmlformats.org/drawingml/2006/main">
          <a:off x="0" y="5853787"/>
          <a:ext cx="3337686" cy="19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pPr>
            <a:lnSpc>
              <a:spcPct val="115000"/>
            </a:lnSpc>
            <a:spcAft>
              <a:spcPts val="1000"/>
            </a:spcAft>
          </a:pPr>
          <a:r>
            <a:rPr lang="fi-FI" sz="800">
              <a:solidFill>
                <a:schemeClr val="tx1">
                  <a:lumMod val="65000"/>
                  <a:lumOff val="35000"/>
                </a:schemeClr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Tilastokeskus, Väestörakenne (29.5.2020) Aluejako: 2021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 descr="Väestöpyramidi kuvaa Etelä-Pohjanmaan vuoden 2019 väestön ikäjakaumaa prosentteina. Suurimmat ikäluokat ovat  64-74 vuotiaat sekä 5-19 vuotiaat.">
          <a:extLst>
            <a:ext uri="{FF2B5EF4-FFF2-40B4-BE49-F238E27FC236}">
              <a16:creationId xmlns:a16="http://schemas.microsoft.com/office/drawing/2014/main" id="{1ADA6331-2869-436C-8165-F88D0EFCA8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0.8529</cdr:x>
      <cdr:y>0.04888</cdr:y>
    </cdr:from>
    <cdr:to>
      <cdr:x>0.96747</cdr:x>
      <cdr:y>0.15275</cdr:y>
    </cdr:to>
    <cdr:sp macro="" textlink="">
      <cdr:nvSpPr>
        <cdr:cNvPr id="4" name="Tekstiruutu 3">
          <a:extLst xmlns:a="http://schemas.openxmlformats.org/drawingml/2006/main">
            <a:ext uri="{FF2B5EF4-FFF2-40B4-BE49-F238E27FC236}">
              <a16:creationId xmlns:a16="http://schemas.microsoft.com/office/drawing/2014/main" id="{3FA0453A-CE70-434D-AD46-0B38438832ED}"/>
            </a:ext>
          </a:extLst>
        </cdr:cNvPr>
        <cdr:cNvSpPr txBox="1"/>
      </cdr:nvSpPr>
      <cdr:spPr>
        <a:xfrm xmlns:a="http://schemas.openxmlformats.org/drawingml/2006/main">
          <a:off x="5743576" y="228600"/>
          <a:ext cx="77152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</cdr:x>
      <cdr:y>0.96764</cdr:y>
    </cdr:from>
    <cdr:to>
      <cdr:x>0.35508</cdr:x>
      <cdr:y>1</cdr:y>
    </cdr:to>
    <cdr:sp macro="" textlink="">
      <cdr:nvSpPr>
        <cdr:cNvPr id="5" name="Tekstiruutu 4">
          <a:extLst xmlns:a="http://schemas.openxmlformats.org/drawingml/2006/main">
            <a:ext uri="{FF2B5EF4-FFF2-40B4-BE49-F238E27FC236}">
              <a16:creationId xmlns:a16="http://schemas.microsoft.com/office/drawing/2014/main" id="{ECAB7972-6145-452D-BD70-737B2B8E2804}"/>
            </a:ext>
          </a:extLst>
        </cdr:cNvPr>
        <cdr:cNvSpPr txBox="1"/>
      </cdr:nvSpPr>
      <cdr:spPr>
        <a:xfrm xmlns:a="http://schemas.openxmlformats.org/drawingml/2006/main">
          <a:off x="0" y="5857601"/>
          <a:ext cx="3298326" cy="19589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Tilastokeskus, väestörakenne (24.3.2020) Aluejako:</a:t>
          </a:r>
          <a:r>
            <a:rPr lang="fi-FI" sz="8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2020</a:t>
          </a:r>
          <a:endParaRPr lang="fi-FI" sz="800">
            <a:solidFill>
              <a:schemeClr val="tx1">
                <a:lumMod val="65000"/>
                <a:lumOff val="35000"/>
              </a:schemeClr>
            </a:solidFill>
            <a:latin typeface="Verdana" panose="020B0604030504040204" pitchFamily="34" charset="0"/>
            <a:ea typeface="Verdana" panose="020B060403050404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 descr="Väestöpyramidi kuvaa koko maan vuoden 2019 ikäjakaumaa prosentteina. 0-24 vuotiaiden osuus on muita ikäryhmiä pienempi ja väestö on vanheneva.">
          <a:extLst>
            <a:ext uri="{FF2B5EF4-FFF2-40B4-BE49-F238E27FC236}">
              <a16:creationId xmlns:a16="http://schemas.microsoft.com/office/drawing/2014/main" id="{29CF3A99-F6C8-444F-BE50-A2212D95E5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0.96318</cdr:y>
    </cdr:from>
    <cdr:to>
      <cdr:x>0.35254</cdr:x>
      <cdr:y>1</cdr:y>
    </cdr:to>
    <cdr:sp macro="" textlink="">
      <cdr:nvSpPr>
        <cdr:cNvPr id="2" name="Tekstiruutu 5">
          <a:extLst xmlns:a="http://schemas.openxmlformats.org/drawingml/2006/main">
            <a:ext uri="{FF2B5EF4-FFF2-40B4-BE49-F238E27FC236}">
              <a16:creationId xmlns:a16="http://schemas.microsoft.com/office/drawing/2014/main" id="{6103C241-8813-4B20-98B3-0EF63D78FAE3}"/>
            </a:ext>
          </a:extLst>
        </cdr:cNvPr>
        <cdr:cNvSpPr txBox="1"/>
      </cdr:nvSpPr>
      <cdr:spPr>
        <a:xfrm xmlns:a="http://schemas.openxmlformats.org/drawingml/2006/main">
          <a:off x="0" y="5830602"/>
          <a:ext cx="3274711" cy="222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80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Tilastokeskus, väestörakenne (24.3.2020) Aluejako 2020</a:t>
          </a:r>
        </a:p>
        <a:p xmlns:a="http://schemas.openxmlformats.org/drawingml/2006/main">
          <a:endParaRPr lang="fi-FI" sz="1100">
            <a:latin typeface="Verdana" panose="020B0604030504040204" pitchFamily="34" charset="0"/>
            <a:ea typeface="Verdana" panose="020B060403050404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D59A32-39B4-4C74-9C86-F105DDD55AF3}" name="Taulukko2" displayName="Taulukko2" ref="A2:N22" totalsRowShown="0" headerRowDxfId="66" dataDxfId="65">
  <autoFilter ref="A2:N22" xr:uid="{3BCF8282-4373-4AE2-8B07-FDC4FBB73C85}"/>
  <tableColumns count="14">
    <tableColumn id="1" xr3:uid="{DE3CD506-E7D2-441A-B884-258279FA9538}" name="Alue" dataDxfId="64"/>
    <tableColumn id="2" xr3:uid="{2555C41C-B24F-45D1-85EE-6099BC94035D}" name="Miehet -14" dataDxfId="63"/>
    <tableColumn id="3" xr3:uid="{32F8E5A6-D845-4445-84F9-8FBFB5AE73A5}" name="Miehet 15 - 64" dataDxfId="62"/>
    <tableColumn id="4" xr3:uid="{35C65360-A426-4360-9842-3A2366BFD49E}" name="Miehet  65-" dataDxfId="61"/>
    <tableColumn id="5" xr3:uid="{1D04E04F-B641-490A-B5BC-BEA3C484692E}" name="Naiset -14" dataDxfId="60"/>
    <tableColumn id="6" xr3:uid="{C2D7CFDD-2554-4922-AB12-6C7A23073081}" name="Naiset 15 - 64" dataDxfId="59"/>
    <tableColumn id="7" xr3:uid="{B456F46D-8F89-4636-AEF3-819F1684E6C6}" name="Naiset 65-" dataDxfId="58"/>
    <tableColumn id="8" xr3:uid="{5563F060-35C5-409E-AC66-D142194F9D45}" name="Yht -14" dataDxfId="57">
      <calculatedColumnFormula>E3+B3</calculatedColumnFormula>
    </tableColumn>
    <tableColumn id="9" xr3:uid="{B68BE91C-1F3A-4379-9804-81D8DF118D21}" name="Yht 15 - 64" dataDxfId="56">
      <calculatedColumnFormula>F3+C3</calculatedColumnFormula>
    </tableColumn>
    <tableColumn id="10" xr3:uid="{4F052892-47DA-40B0-93F5-8AA9B7939F26}" name="Yht 65-" dataDxfId="55">
      <calculatedColumnFormula>G3+D3</calculatedColumnFormula>
    </tableColumn>
    <tableColumn id="11" xr3:uid="{C2F1818B-33B9-4F89-8FBC-1FBFD5EA084B}" name="Alueen väkiluku" dataDxfId="54">
      <calculatedColumnFormula>J3+I3+H3</calculatedColumnFormula>
    </tableColumn>
    <tableColumn id="12" xr3:uid="{6B215B39-EA68-44BF-8542-5206306D4CB1}" name="-14 %" dataDxfId="53">
      <calculatedColumnFormula>(H3/K3)*100</calculatedColumnFormula>
    </tableColumn>
    <tableColumn id="13" xr3:uid="{9407FCD0-D62E-4ADA-B270-7955078C735F}" name="15 - 64 %" dataDxfId="52">
      <calculatedColumnFormula>(I3/K3)*100</calculatedColumnFormula>
    </tableColumn>
    <tableColumn id="14" xr3:uid="{0C4CB44A-16C8-41EA-9D7F-7F419739F941}" name="65- %" dataDxfId="51">
      <calculatedColumnFormula>(J3/K3)*100</calculatedColumnFormula>
    </tableColumn>
  </tableColumns>
  <tableStyleInfo name="TableStyleLight1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950F55-E6A6-4CE6-A12A-48391033EA29}" name="Taulukko4" displayName="Taulukko4" ref="A2:G22" totalsRowShown="0" headerRowDxfId="50" dataDxfId="49">
  <autoFilter ref="A2:G22" xr:uid="{FA324191-33E5-4BDB-9060-6CDB30EF6C3A}"/>
  <sortState xmlns:xlrd2="http://schemas.microsoft.com/office/spreadsheetml/2017/richdata2" ref="A3:G22">
    <sortCondition ref="A2:A22"/>
  </sortState>
  <tableColumns count="7">
    <tableColumn id="1" xr3:uid="{AAAA431F-1F30-4388-856E-D74FB55FEFD5}" name="Maakunta" dataDxfId="48"/>
    <tableColumn id="2" xr3:uid="{5526877F-60CD-42CB-BFD7-64A94C9C2E7B}" name="Väestö - 14" dataDxfId="47"/>
    <tableColumn id="3" xr3:uid="{07ED5E41-CAC7-4B1A-BD6D-93A9147CD242}" name="Väestö 15 - 64" dataDxfId="46"/>
    <tableColumn id="4" xr3:uid="{3B2FF1E5-8BDA-4420-8CFC-7463F9FB93A7}" name="Väestö 65 -" dataDxfId="45"/>
    <tableColumn id="5" xr3:uid="{F89E80A2-69C5-4FEA-AA98-AC04B26B3416}" name="Alle 15-vuotiaiden osuus, %" dataDxfId="44">
      <calculatedColumnFormula>(B3/(B3+C3+D3))*100</calculatedColumnFormula>
    </tableColumn>
    <tableColumn id="6" xr3:uid="{B46506FB-5AED-4F0C-9382-4A85974AEC43}" name="15-64-vuotiaiden osuus, %" dataDxfId="43">
      <calculatedColumnFormula>C3/(B3+C3+D3)*100</calculatedColumnFormula>
    </tableColumn>
    <tableColumn id="7" xr3:uid="{49016917-03BB-4082-AF76-D7DC44811721}" name="65 vuotta täyttäneiden osuus, %" dataDxfId="42">
      <calculatedColumnFormula>(D3/(B3+C3+D3))*100</calculatedColumnFormula>
    </tableColumn>
  </tableColumns>
  <tableStyleInfo name="TableStyleLight16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58D6C4-1828-45F4-BC88-70B6A4F0342C}" name="Taulukko6" displayName="Taulukko6" ref="A2:D12" totalsRowShown="0" headerRowDxfId="41" dataDxfId="40" tableBorderDxfId="39" dataCellStyle="Normaali 2">
  <autoFilter ref="A2:D12" xr:uid="{3EF5A963-F8B1-47EF-B7B1-791E6ABD6540}"/>
  <tableColumns count="4">
    <tableColumn id="1" xr3:uid="{99DDE8A0-8472-44D0-9506-580F5D0BBB35}" name="Vuosi" dataDxfId="38" dataCellStyle="Normaali 2"/>
    <tableColumn id="2" xr3:uid="{537AF144-AEA3-4E13-80CC-F4B956B9F068}" name="Alle 15-vuotiaat" dataDxfId="37" dataCellStyle="Normaali 2"/>
    <tableColumn id="3" xr3:uid="{F52A115F-8054-4545-A754-123F28296E22}" name="15-64-vuotiaat" dataDxfId="36" dataCellStyle="Normaali 2"/>
    <tableColumn id="4" xr3:uid="{2ECF4E06-F761-4722-A4E5-992296AC61F0}" name="65 vuotta täyttäneet" dataDxfId="35" dataCellStyle="Normaali 2"/>
  </tableColumns>
  <tableStyleInfo name="TableStyleLight1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BBEBD5-F708-4244-9462-4476F16C91A6}" name="Taulukko7" displayName="Taulukko7" ref="A2:D21" totalsRowShown="0" headerRowDxfId="34" dataDxfId="33" tableBorderDxfId="32">
  <autoFilter ref="A2:D21" xr:uid="{FA7ECE24-01EC-4D1A-BC98-DFF381845DD6}"/>
  <sortState xmlns:xlrd2="http://schemas.microsoft.com/office/spreadsheetml/2017/richdata2" ref="A3:D21">
    <sortCondition ref="D2:D21"/>
  </sortState>
  <tableColumns count="4">
    <tableColumn id="1" xr3:uid="{E042C246-6AA6-428A-8E8D-79F6591BE48D}" name="Alue" dataDxfId="31"/>
    <tableColumn id="2" xr3:uid="{6F6434D3-6D43-4BDF-81C1-DCD092E65130}" name="Alle 15-vuotiaiden osuus %" dataDxfId="30"/>
    <tableColumn id="3" xr3:uid="{6EF01E2E-9EAF-4B7D-8C04-3FDA2B98E38C}" name="15-64-vuotiaiden osuus %" dataDxfId="29"/>
    <tableColumn id="4" xr3:uid="{D1139E7F-1968-4401-8388-B1F81489A977}" name="65 vuotta täyttäneiden osuus %" dataDxfId="28"/>
  </tableColumns>
  <tableStyleInfo name="TableStyleLight16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001D75F-A53A-4BE4-B19B-DFDD3003B5C1}" name="Taulukko5" displayName="Taulukko5" ref="A3:E22" totalsRowCount="1" headerRowDxfId="27" dataDxfId="26" totalsRowDxfId="24" tableBorderDxfId="25">
  <autoFilter ref="A3:E21" xr:uid="{150CF78E-B540-4E04-B2F1-75C09A55295D}"/>
  <tableColumns count="5">
    <tableColumn id="1" xr3:uid="{BD083144-5B48-496B-907D-ABCF655140B4}" name="Ikäryhmä" totalsRowLabel="Yhteensä:" dataDxfId="23" totalsRowDxfId="22"/>
    <tableColumn id="2" xr3:uid="{C425B29F-37BB-4ECE-AD86-9F36A0771549}" name="Miehet" totalsRowFunction="sum" dataDxfId="21" totalsRowDxfId="20"/>
    <tableColumn id="3" xr3:uid="{EA27C691-46F9-4884-A962-194DA7A4C0EF}" name="Naiset" totalsRowFunction="sum" dataDxfId="19" totalsRowDxfId="18"/>
    <tableColumn id="4" xr3:uid="{5921590D-84ED-4D2E-BC8C-93E2190C8C2B}" name="Osuus kaikista miehistä %" dataDxfId="17" totalsRowDxfId="16"/>
    <tableColumn id="5" xr3:uid="{1CB79672-7679-4F5F-A72F-36A0A4F5560D}" name="Osuus kaikista naisista %" dataDxfId="15" totalsRowDxfId="14"/>
  </tableColumns>
  <tableStyleInfo name="TableStyleLight16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B1B66-3D7E-492F-958A-E9551CF14587}" name="Taulukko8" displayName="Taulukko8" ref="A24:E43" totalsRowCount="1" headerRowDxfId="13" dataDxfId="12" totalsRowDxfId="10" tableBorderDxfId="11">
  <autoFilter ref="A24:E42" xr:uid="{538EFD14-7E9E-4409-8183-0FBF7CE9D2E5}"/>
  <tableColumns count="5">
    <tableColumn id="1" xr3:uid="{9A258DFE-4466-4D22-AA83-9C898E6BCD30}" name="Ikäryhmä" totalsRowLabel="Yhteensä:" dataDxfId="9" totalsRowDxfId="8"/>
    <tableColumn id="2" xr3:uid="{4C514875-A464-4336-9603-14A53DBAD8D7}" name="Miehet" totalsRowFunction="sum" dataDxfId="7" totalsRowDxfId="6"/>
    <tableColumn id="3" xr3:uid="{8FF430C0-EABF-4E42-919E-5458EC6062D3}" name="Naiset" totalsRowFunction="sum" dataDxfId="5" totalsRowDxfId="4"/>
    <tableColumn id="4" xr3:uid="{50EE4457-60FF-415B-B411-5A1E06806BBC}" name="Osuus kaikista miehistä %" dataDxfId="3" totalsRowDxfId="2"/>
    <tableColumn id="5" xr3:uid="{D347A02D-992E-4965-8FE2-94FAD773DC36}" name="Osuus kaikista naisista %" dataDxfId="1" totalsRowDxfId="0"/>
  </tableColumns>
  <tableStyleInfo name="TableStyleLight16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Mukautettu 1">
      <a:dk1>
        <a:sysClr val="windowText" lastClr="000000"/>
      </a:dk1>
      <a:lt1>
        <a:sysClr val="window" lastClr="FFFFFF"/>
      </a:lt1>
      <a:dk2>
        <a:srgbClr val="02303C"/>
      </a:dk2>
      <a:lt2>
        <a:srgbClr val="F7F4F4"/>
      </a:lt2>
      <a:accent1>
        <a:srgbClr val="3F8DBE"/>
      </a:accent1>
      <a:accent2>
        <a:srgbClr val="62BAEA"/>
      </a:accent2>
      <a:accent3>
        <a:srgbClr val="B8A5D0"/>
      </a:accent3>
      <a:accent4>
        <a:srgbClr val="715AA3"/>
      </a:accent4>
      <a:accent5>
        <a:srgbClr val="B94C51"/>
      </a:accent5>
      <a:accent6>
        <a:srgbClr val="F2939B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lastokeskus.fi/meta/til/vaerak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://tilastokeskus.fi/meta/til/vaerak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://tilastokeskus.fi/meta/til/vaerak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://tilastokeskus.fi/meta/til/vaerak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lastokeskus.fi/meta/til/vaerak.html" TargetMode="External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572B4-B68A-44C5-9E6C-D18E58282644}">
  <dimension ref="A1:R26"/>
  <sheetViews>
    <sheetView showGridLines="0" workbookViewId="0">
      <selection activeCell="E31" sqref="E31"/>
    </sheetView>
  </sheetViews>
  <sheetFormatPr defaultRowHeight="15" x14ac:dyDescent="0.25"/>
  <cols>
    <col min="1" max="1" width="23" customWidth="1"/>
    <col min="2" max="6" width="21" customWidth="1"/>
    <col min="7" max="7" width="21.140625" customWidth="1"/>
    <col min="8" max="10" width="17.140625" customWidth="1"/>
    <col min="11" max="11" width="23.140625" customWidth="1"/>
    <col min="12" max="14" width="15.7109375" customWidth="1"/>
  </cols>
  <sheetData>
    <row r="1" spans="1:18" ht="18" x14ac:dyDescent="0.25">
      <c r="A1" s="25" t="s">
        <v>80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5"/>
      <c r="Q1" s="5"/>
      <c r="R1" s="6"/>
    </row>
    <row r="2" spans="1:18" x14ac:dyDescent="0.25">
      <c r="A2" s="38" t="s">
        <v>53</v>
      </c>
      <c r="B2" s="39" t="s">
        <v>63</v>
      </c>
      <c r="C2" s="39" t="s">
        <v>54</v>
      </c>
      <c r="D2" s="39" t="s">
        <v>69</v>
      </c>
      <c r="E2" s="39" t="s">
        <v>64</v>
      </c>
      <c r="F2" s="39" t="s">
        <v>55</v>
      </c>
      <c r="G2" s="39" t="s">
        <v>65</v>
      </c>
      <c r="H2" s="39" t="s">
        <v>66</v>
      </c>
      <c r="I2" s="39" t="s">
        <v>46</v>
      </c>
      <c r="J2" s="39" t="s">
        <v>67</v>
      </c>
      <c r="K2" s="39" t="s">
        <v>62</v>
      </c>
      <c r="L2" s="39" t="s">
        <v>47</v>
      </c>
      <c r="M2" s="39" t="s">
        <v>56</v>
      </c>
      <c r="N2" s="39" t="s">
        <v>68</v>
      </c>
      <c r="O2" s="26"/>
      <c r="P2" s="5"/>
      <c r="Q2" s="5"/>
      <c r="R2" s="6"/>
    </row>
    <row r="3" spans="1:18" x14ac:dyDescent="0.25">
      <c r="A3" s="40" t="s">
        <v>43</v>
      </c>
      <c r="B3" s="40">
        <v>445250</v>
      </c>
      <c r="C3" s="40">
        <v>1741332</v>
      </c>
      <c r="D3" s="40">
        <v>541680</v>
      </c>
      <c r="E3" s="40">
        <v>425786</v>
      </c>
      <c r="F3" s="40">
        <v>1681650</v>
      </c>
      <c r="G3" s="40">
        <v>689594</v>
      </c>
      <c r="H3" s="40">
        <f t="shared" ref="H3:H22" si="0">E3+B3</f>
        <v>871036</v>
      </c>
      <c r="I3" s="40">
        <f t="shared" ref="I3:I22" si="1">F3+C3</f>
        <v>3422982</v>
      </c>
      <c r="J3" s="40">
        <f t="shared" ref="J3:J22" si="2">G3+D3</f>
        <v>1231274</v>
      </c>
      <c r="K3" s="40">
        <f>J3+I3+H3</f>
        <v>5525292</v>
      </c>
      <c r="L3" s="41">
        <f>(H3/K3)*100</f>
        <v>15.764524300254177</v>
      </c>
      <c r="M3" s="41">
        <f>(I3/K3)*100</f>
        <v>61.951151178978414</v>
      </c>
      <c r="N3" s="41">
        <f>(J3/K3)*100</f>
        <v>22.284324520767409</v>
      </c>
      <c r="O3" s="26"/>
      <c r="P3" s="5"/>
      <c r="Q3" s="5"/>
      <c r="R3" s="6"/>
    </row>
    <row r="4" spans="1:18" x14ac:dyDescent="0.25">
      <c r="A4" s="42" t="s">
        <v>44</v>
      </c>
      <c r="B4" s="42">
        <v>16339</v>
      </c>
      <c r="C4" s="42">
        <v>57905</v>
      </c>
      <c r="D4" s="42">
        <v>22192</v>
      </c>
      <c r="E4" s="42">
        <v>15608</v>
      </c>
      <c r="F4" s="42">
        <v>54260</v>
      </c>
      <c r="G4" s="42">
        <v>26903</v>
      </c>
      <c r="H4" s="42">
        <v>31947</v>
      </c>
      <c r="I4" s="42">
        <v>112165</v>
      </c>
      <c r="J4" s="42">
        <v>49095</v>
      </c>
      <c r="K4" s="42">
        <f t="shared" ref="K4:K22" si="3">J4+I4+H4</f>
        <v>193207</v>
      </c>
      <c r="L4" s="43">
        <f t="shared" ref="L4:L22" si="4">(H4/K4)*100</f>
        <v>16.535115187337933</v>
      </c>
      <c r="M4" s="43">
        <f t="shared" ref="M4:M22" si="5">(I4/K4)*100</f>
        <v>58.054314802258723</v>
      </c>
      <c r="N4" s="43">
        <f t="shared" ref="N4:N22" si="6">(J4/K4)*100</f>
        <v>25.410570010403351</v>
      </c>
      <c r="O4" s="26"/>
      <c r="P4" s="5"/>
      <c r="Q4" s="5"/>
      <c r="R4" s="6"/>
    </row>
    <row r="5" spans="1:18" x14ac:dyDescent="0.25">
      <c r="A5" s="44" t="s">
        <v>16</v>
      </c>
      <c r="B5" s="44">
        <v>824</v>
      </c>
      <c r="C5" s="44">
        <v>2771</v>
      </c>
      <c r="D5" s="44">
        <v>1251</v>
      </c>
      <c r="E5" s="44">
        <v>837</v>
      </c>
      <c r="F5" s="44">
        <v>2459</v>
      </c>
      <c r="G5" s="44">
        <v>1420</v>
      </c>
      <c r="H5" s="44">
        <f t="shared" si="0"/>
        <v>1661</v>
      </c>
      <c r="I5" s="44">
        <f t="shared" si="1"/>
        <v>5230</v>
      </c>
      <c r="J5" s="44">
        <f t="shared" si="2"/>
        <v>2671</v>
      </c>
      <c r="K5" s="44">
        <f t="shared" si="3"/>
        <v>9562</v>
      </c>
      <c r="L5" s="45">
        <f t="shared" si="4"/>
        <v>17.370842919891235</v>
      </c>
      <c r="M5" s="45">
        <f t="shared" si="5"/>
        <v>54.695670361848983</v>
      </c>
      <c r="N5" s="45">
        <f t="shared" si="6"/>
        <v>27.933486718259775</v>
      </c>
      <c r="O5" s="26"/>
      <c r="P5" s="5"/>
      <c r="Q5" s="5"/>
      <c r="R5" s="6"/>
    </row>
    <row r="6" spans="1:18" x14ac:dyDescent="0.25">
      <c r="A6" s="44" t="s">
        <v>15</v>
      </c>
      <c r="B6" s="44">
        <v>991</v>
      </c>
      <c r="C6" s="44">
        <v>3360</v>
      </c>
      <c r="D6" s="44">
        <v>1467</v>
      </c>
      <c r="E6" s="44">
        <v>961</v>
      </c>
      <c r="F6" s="44">
        <v>2957</v>
      </c>
      <c r="G6" s="44">
        <v>1732</v>
      </c>
      <c r="H6" s="44">
        <f t="shared" si="0"/>
        <v>1952</v>
      </c>
      <c r="I6" s="44">
        <f t="shared" si="1"/>
        <v>6317</v>
      </c>
      <c r="J6" s="44">
        <f t="shared" si="2"/>
        <v>3199</v>
      </c>
      <c r="K6" s="44">
        <f t="shared" si="3"/>
        <v>11468</v>
      </c>
      <c r="L6" s="45">
        <f t="shared" si="4"/>
        <v>17.021276595744681</v>
      </c>
      <c r="M6" s="45">
        <f t="shared" si="5"/>
        <v>55.083711196372519</v>
      </c>
      <c r="N6" s="45">
        <f t="shared" si="6"/>
        <v>27.895012207882804</v>
      </c>
      <c r="O6" s="26"/>
      <c r="P6" s="5"/>
      <c r="Q6" s="5"/>
      <c r="R6" s="6"/>
    </row>
    <row r="7" spans="1:18" x14ac:dyDescent="0.25">
      <c r="A7" s="44" t="s">
        <v>12</v>
      </c>
      <c r="B7" s="44">
        <v>203</v>
      </c>
      <c r="C7" s="44">
        <v>719</v>
      </c>
      <c r="D7" s="44">
        <v>316</v>
      </c>
      <c r="E7" s="44">
        <v>195</v>
      </c>
      <c r="F7" s="44">
        <v>615</v>
      </c>
      <c r="G7" s="44">
        <v>377</v>
      </c>
      <c r="H7" s="44">
        <f t="shared" si="0"/>
        <v>398</v>
      </c>
      <c r="I7" s="44">
        <f t="shared" si="1"/>
        <v>1334</v>
      </c>
      <c r="J7" s="44">
        <f t="shared" si="2"/>
        <v>693</v>
      </c>
      <c r="K7" s="44">
        <f t="shared" si="3"/>
        <v>2425</v>
      </c>
      <c r="L7" s="45">
        <f t="shared" si="4"/>
        <v>16.412371134020617</v>
      </c>
      <c r="M7" s="45">
        <f t="shared" si="5"/>
        <v>55.010309278350512</v>
      </c>
      <c r="N7" s="45">
        <f t="shared" si="6"/>
        <v>28.577319587628864</v>
      </c>
      <c r="O7" s="26"/>
      <c r="P7" s="5"/>
      <c r="Q7" s="5"/>
      <c r="R7" s="6"/>
    </row>
    <row r="8" spans="1:18" x14ac:dyDescent="0.25">
      <c r="A8" s="44" t="s">
        <v>19</v>
      </c>
      <c r="B8" s="44">
        <v>1234</v>
      </c>
      <c r="C8" s="44">
        <v>3715</v>
      </c>
      <c r="D8" s="44">
        <v>1243</v>
      </c>
      <c r="E8" s="44">
        <v>1191</v>
      </c>
      <c r="F8" s="44">
        <v>3440</v>
      </c>
      <c r="G8" s="44">
        <v>1446</v>
      </c>
      <c r="H8" s="44">
        <f t="shared" si="0"/>
        <v>2425</v>
      </c>
      <c r="I8" s="44">
        <f t="shared" si="1"/>
        <v>7155</v>
      </c>
      <c r="J8" s="44">
        <f t="shared" si="2"/>
        <v>2689</v>
      </c>
      <c r="K8" s="44">
        <f t="shared" si="3"/>
        <v>12269</v>
      </c>
      <c r="L8" s="45">
        <f t="shared" si="4"/>
        <v>19.765262042546254</v>
      </c>
      <c r="M8" s="45">
        <f t="shared" si="5"/>
        <v>58.317711304914823</v>
      </c>
      <c r="N8" s="45">
        <f t="shared" si="6"/>
        <v>21.917026652538919</v>
      </c>
      <c r="O8" s="26"/>
      <c r="P8" s="5"/>
      <c r="Q8" s="5"/>
      <c r="R8" s="6"/>
    </row>
    <row r="9" spans="1:18" x14ac:dyDescent="0.25">
      <c r="A9" s="44" t="s">
        <v>4</v>
      </c>
      <c r="B9" s="44">
        <v>129</v>
      </c>
      <c r="C9" s="44">
        <v>592</v>
      </c>
      <c r="D9" s="44">
        <v>324</v>
      </c>
      <c r="E9" s="44">
        <v>100</v>
      </c>
      <c r="F9" s="44">
        <v>492</v>
      </c>
      <c r="G9" s="44">
        <v>314</v>
      </c>
      <c r="H9" s="44">
        <v>229</v>
      </c>
      <c r="I9" s="44">
        <v>1084</v>
      </c>
      <c r="J9" s="44">
        <v>638</v>
      </c>
      <c r="K9" s="44">
        <f t="shared" si="3"/>
        <v>1951</v>
      </c>
      <c r="L9" s="45">
        <f t="shared" si="4"/>
        <v>11.737570476678625</v>
      </c>
      <c r="M9" s="45">
        <f t="shared" si="5"/>
        <v>55.561250640697082</v>
      </c>
      <c r="N9" s="45">
        <f t="shared" si="6"/>
        <v>32.701178882624291</v>
      </c>
      <c r="O9" s="26"/>
      <c r="P9" s="5"/>
      <c r="Q9" s="5"/>
      <c r="R9" s="6"/>
    </row>
    <row r="10" spans="1:18" x14ac:dyDescent="0.25">
      <c r="A10" s="44" t="s">
        <v>91</v>
      </c>
      <c r="B10" s="44">
        <v>415</v>
      </c>
      <c r="C10" s="44">
        <v>1320</v>
      </c>
      <c r="D10" s="44">
        <v>568</v>
      </c>
      <c r="E10" s="44">
        <v>340</v>
      </c>
      <c r="F10" s="44">
        <v>1181</v>
      </c>
      <c r="G10" s="44">
        <v>698</v>
      </c>
      <c r="H10" s="44">
        <v>755</v>
      </c>
      <c r="I10" s="44">
        <v>2501</v>
      </c>
      <c r="J10" s="44">
        <v>1266</v>
      </c>
      <c r="K10" s="44">
        <f>J10+I10+H10</f>
        <v>4522</v>
      </c>
      <c r="L10" s="45">
        <f>(H10/K10)*100</f>
        <v>16.696152145068556</v>
      </c>
      <c r="M10" s="45">
        <f>(I10/K10)*100</f>
        <v>55.307386112339671</v>
      </c>
      <c r="N10" s="45">
        <f>(J10/K10)*100</f>
        <v>27.996461742591773</v>
      </c>
      <c r="O10" s="26"/>
      <c r="P10" s="5"/>
      <c r="Q10" s="5"/>
      <c r="R10" s="6"/>
    </row>
    <row r="11" spans="1:18" x14ac:dyDescent="0.25">
      <c r="A11" s="44" t="s">
        <v>3</v>
      </c>
      <c r="B11" s="44">
        <v>72</v>
      </c>
      <c r="C11" s="44">
        <v>363</v>
      </c>
      <c r="D11" s="44">
        <v>214</v>
      </c>
      <c r="E11" s="44">
        <v>66</v>
      </c>
      <c r="F11" s="44">
        <v>310</v>
      </c>
      <c r="G11" s="44">
        <v>220</v>
      </c>
      <c r="H11" s="44">
        <f t="shared" si="0"/>
        <v>138</v>
      </c>
      <c r="I11" s="44">
        <f t="shared" si="1"/>
        <v>673</v>
      </c>
      <c r="J11" s="44">
        <f t="shared" si="2"/>
        <v>434</v>
      </c>
      <c r="K11" s="44">
        <f t="shared" si="3"/>
        <v>1245</v>
      </c>
      <c r="L11" s="45">
        <f t="shared" si="4"/>
        <v>11.08433734939759</v>
      </c>
      <c r="M11" s="45">
        <f t="shared" si="5"/>
        <v>54.056224899598391</v>
      </c>
      <c r="N11" s="45">
        <f t="shared" si="6"/>
        <v>34.859437751004016</v>
      </c>
      <c r="O11" s="26"/>
      <c r="P11" s="5"/>
      <c r="Q11" s="5"/>
      <c r="R11" s="6"/>
    </row>
    <row r="12" spans="1:18" x14ac:dyDescent="0.25">
      <c r="A12" s="44" t="s">
        <v>11</v>
      </c>
      <c r="B12" s="44">
        <v>1003</v>
      </c>
      <c r="C12" s="44">
        <v>3948</v>
      </c>
      <c r="D12" s="44">
        <v>1664</v>
      </c>
      <c r="E12" s="44">
        <v>1007</v>
      </c>
      <c r="F12" s="44">
        <v>3648</v>
      </c>
      <c r="G12" s="44">
        <v>1914</v>
      </c>
      <c r="H12" s="44">
        <f t="shared" si="0"/>
        <v>2010</v>
      </c>
      <c r="I12" s="44">
        <f t="shared" si="1"/>
        <v>7596</v>
      </c>
      <c r="J12" s="44">
        <f t="shared" si="2"/>
        <v>3578</v>
      </c>
      <c r="K12" s="44">
        <f t="shared" si="3"/>
        <v>13184</v>
      </c>
      <c r="L12" s="45">
        <f t="shared" si="4"/>
        <v>15.245752427184467</v>
      </c>
      <c r="M12" s="45">
        <f t="shared" si="5"/>
        <v>57.615291262135926</v>
      </c>
      <c r="N12" s="45">
        <f t="shared" si="6"/>
        <v>27.138956310679614</v>
      </c>
      <c r="O12" s="26"/>
      <c r="P12" s="5"/>
      <c r="Q12" s="5"/>
      <c r="R12" s="6"/>
    </row>
    <row r="13" spans="1:18" x14ac:dyDescent="0.25">
      <c r="A13" s="44" t="s">
        <v>14</v>
      </c>
      <c r="B13" s="44">
        <v>1308</v>
      </c>
      <c r="C13" s="44">
        <v>4611</v>
      </c>
      <c r="D13" s="44">
        <v>1998</v>
      </c>
      <c r="E13" s="44">
        <v>1171</v>
      </c>
      <c r="F13" s="44">
        <v>4115</v>
      </c>
      <c r="G13" s="44">
        <v>2523</v>
      </c>
      <c r="H13" s="44">
        <f t="shared" si="0"/>
        <v>2479</v>
      </c>
      <c r="I13" s="44">
        <f t="shared" si="1"/>
        <v>8726</v>
      </c>
      <c r="J13" s="44">
        <f t="shared" si="2"/>
        <v>4521</v>
      </c>
      <c r="K13" s="44">
        <f t="shared" si="3"/>
        <v>15726</v>
      </c>
      <c r="L13" s="45">
        <f t="shared" si="4"/>
        <v>15.763703421086101</v>
      </c>
      <c r="M13" s="45">
        <f t="shared" si="5"/>
        <v>55.487727330535421</v>
      </c>
      <c r="N13" s="45">
        <f t="shared" si="6"/>
        <v>28.74856924837848</v>
      </c>
      <c r="O13" s="26"/>
      <c r="P13" s="5"/>
      <c r="Q13" s="5"/>
      <c r="R13" s="6"/>
    </row>
    <row r="14" spans="1:18" x14ac:dyDescent="0.25">
      <c r="A14" s="44" t="s">
        <v>7</v>
      </c>
      <c r="B14" s="44">
        <v>263</v>
      </c>
      <c r="C14" s="44">
        <v>1021</v>
      </c>
      <c r="D14" s="44">
        <v>524</v>
      </c>
      <c r="E14" s="44">
        <v>246</v>
      </c>
      <c r="F14" s="44">
        <v>890</v>
      </c>
      <c r="G14" s="44">
        <v>607</v>
      </c>
      <c r="H14" s="44">
        <f t="shared" si="0"/>
        <v>509</v>
      </c>
      <c r="I14" s="44">
        <f t="shared" si="1"/>
        <v>1911</v>
      </c>
      <c r="J14" s="44">
        <f t="shared" si="2"/>
        <v>1131</v>
      </c>
      <c r="K14" s="44">
        <f t="shared" si="3"/>
        <v>3551</v>
      </c>
      <c r="L14" s="45">
        <f t="shared" si="4"/>
        <v>14.333990425232329</v>
      </c>
      <c r="M14" s="45">
        <f t="shared" si="5"/>
        <v>53.815826527738665</v>
      </c>
      <c r="N14" s="45">
        <f t="shared" si="6"/>
        <v>31.850183047029006</v>
      </c>
      <c r="O14" s="26"/>
      <c r="P14" s="5"/>
      <c r="Q14" s="5"/>
      <c r="R14" s="6"/>
    </row>
    <row r="15" spans="1:18" x14ac:dyDescent="0.25">
      <c r="A15" s="44" t="s">
        <v>9</v>
      </c>
      <c r="B15" s="44">
        <v>1525</v>
      </c>
      <c r="C15" s="44">
        <v>5946</v>
      </c>
      <c r="D15" s="44">
        <v>2869</v>
      </c>
      <c r="E15" s="44">
        <v>1594</v>
      </c>
      <c r="F15" s="44">
        <v>5443</v>
      </c>
      <c r="G15" s="44">
        <v>3301</v>
      </c>
      <c r="H15" s="44">
        <f t="shared" si="0"/>
        <v>3119</v>
      </c>
      <c r="I15" s="44">
        <f t="shared" si="1"/>
        <v>11389</v>
      </c>
      <c r="J15" s="44">
        <f t="shared" si="2"/>
        <v>6170</v>
      </c>
      <c r="K15" s="44">
        <f t="shared" si="3"/>
        <v>20678</v>
      </c>
      <c r="L15" s="45">
        <f t="shared" si="4"/>
        <v>15.083663797272465</v>
      </c>
      <c r="M15" s="45">
        <f t="shared" si="5"/>
        <v>55.077860528097503</v>
      </c>
      <c r="N15" s="45">
        <f t="shared" si="6"/>
        <v>29.838475674630043</v>
      </c>
      <c r="O15" s="26"/>
      <c r="P15" s="5"/>
      <c r="Q15" s="5"/>
      <c r="R15" s="6"/>
    </row>
    <row r="16" spans="1:18" x14ac:dyDescent="0.25">
      <c r="A16" s="44" t="s">
        <v>5</v>
      </c>
      <c r="B16" s="44">
        <v>226</v>
      </c>
      <c r="C16" s="44">
        <v>813</v>
      </c>
      <c r="D16" s="44">
        <v>478</v>
      </c>
      <c r="E16" s="44">
        <v>187</v>
      </c>
      <c r="F16" s="44">
        <v>746</v>
      </c>
      <c r="G16" s="44">
        <v>546</v>
      </c>
      <c r="H16" s="44">
        <f t="shared" si="0"/>
        <v>413</v>
      </c>
      <c r="I16" s="44">
        <f t="shared" si="1"/>
        <v>1559</v>
      </c>
      <c r="J16" s="44">
        <f t="shared" si="2"/>
        <v>1024</v>
      </c>
      <c r="K16" s="44">
        <f t="shared" si="3"/>
        <v>2996</v>
      </c>
      <c r="L16" s="45">
        <f t="shared" si="4"/>
        <v>13.785046728971961</v>
      </c>
      <c r="M16" s="45">
        <f t="shared" si="5"/>
        <v>52.036048064085449</v>
      </c>
      <c r="N16" s="45">
        <f t="shared" si="6"/>
        <v>34.178905206942588</v>
      </c>
      <c r="O16" s="26"/>
      <c r="P16" s="5"/>
      <c r="Q16" s="5"/>
      <c r="R16" s="6"/>
    </row>
    <row r="17" spans="1:18" x14ac:dyDescent="0.25">
      <c r="A17" s="44" t="s">
        <v>18</v>
      </c>
      <c r="B17" s="44">
        <v>1295</v>
      </c>
      <c r="C17" s="44">
        <v>4280</v>
      </c>
      <c r="D17" s="44">
        <v>1510</v>
      </c>
      <c r="E17" s="44">
        <v>1298</v>
      </c>
      <c r="F17" s="44">
        <v>3957</v>
      </c>
      <c r="G17" s="44">
        <v>1938</v>
      </c>
      <c r="H17" s="44">
        <f t="shared" si="0"/>
        <v>2593</v>
      </c>
      <c r="I17" s="44">
        <f t="shared" si="1"/>
        <v>8237</v>
      </c>
      <c r="J17" s="44">
        <f t="shared" si="2"/>
        <v>3448</v>
      </c>
      <c r="K17" s="44">
        <f t="shared" si="3"/>
        <v>14278</v>
      </c>
      <c r="L17" s="45">
        <f t="shared" si="4"/>
        <v>18.160806835691272</v>
      </c>
      <c r="M17" s="45">
        <f t="shared" si="5"/>
        <v>57.690152682448527</v>
      </c>
      <c r="N17" s="45">
        <f t="shared" si="6"/>
        <v>24.149040481860204</v>
      </c>
      <c r="O17" s="26"/>
      <c r="P17" s="5"/>
      <c r="Q17" s="5"/>
      <c r="R17" s="6"/>
    </row>
    <row r="18" spans="1:18" x14ac:dyDescent="0.25">
      <c r="A18" s="44" t="s">
        <v>17</v>
      </c>
      <c r="B18" s="44">
        <v>5669</v>
      </c>
      <c r="C18" s="44">
        <v>19997</v>
      </c>
      <c r="D18" s="44">
        <v>5450</v>
      </c>
      <c r="E18" s="44">
        <v>5366</v>
      </c>
      <c r="F18" s="44">
        <v>20055</v>
      </c>
      <c r="G18" s="44">
        <v>7244</v>
      </c>
      <c r="H18" s="44">
        <f t="shared" si="0"/>
        <v>11035</v>
      </c>
      <c r="I18" s="44">
        <f t="shared" si="1"/>
        <v>40052</v>
      </c>
      <c r="J18" s="44">
        <f t="shared" si="2"/>
        <v>12694</v>
      </c>
      <c r="K18" s="44">
        <f t="shared" si="3"/>
        <v>63781</v>
      </c>
      <c r="L18" s="45">
        <f t="shared" si="4"/>
        <v>17.301390696288863</v>
      </c>
      <c r="M18" s="45">
        <f t="shared" si="5"/>
        <v>62.796130509085778</v>
      </c>
      <c r="N18" s="45">
        <f t="shared" si="6"/>
        <v>19.90247879462536</v>
      </c>
      <c r="O18" s="26"/>
      <c r="P18" s="5"/>
      <c r="Q18" s="5"/>
      <c r="R18" s="6"/>
    </row>
    <row r="19" spans="1:18" x14ac:dyDescent="0.25">
      <c r="A19" s="44" t="s">
        <v>13</v>
      </c>
      <c r="B19" s="44">
        <v>171</v>
      </c>
      <c r="C19" s="44">
        <v>575</v>
      </c>
      <c r="D19" s="44">
        <v>292</v>
      </c>
      <c r="E19" s="44">
        <v>157</v>
      </c>
      <c r="F19" s="44">
        <v>525</v>
      </c>
      <c r="G19" s="44">
        <v>332</v>
      </c>
      <c r="H19" s="44">
        <f t="shared" si="0"/>
        <v>328</v>
      </c>
      <c r="I19" s="44">
        <f t="shared" si="1"/>
        <v>1100</v>
      </c>
      <c r="J19" s="44">
        <f t="shared" si="2"/>
        <v>624</v>
      </c>
      <c r="K19" s="44">
        <f t="shared" si="3"/>
        <v>2052</v>
      </c>
      <c r="L19" s="45">
        <f t="shared" si="4"/>
        <v>15.984405458089668</v>
      </c>
      <c r="M19" s="45">
        <f t="shared" si="5"/>
        <v>53.606237816764136</v>
      </c>
      <c r="N19" s="45">
        <f t="shared" si="6"/>
        <v>30.409356725146196</v>
      </c>
      <c r="O19" s="26"/>
      <c r="P19" s="5"/>
      <c r="Q19" s="5"/>
      <c r="R19" s="6"/>
    </row>
    <row r="20" spans="1:18" x14ac:dyDescent="0.25">
      <c r="A20" s="44" t="s">
        <v>8</v>
      </c>
      <c r="B20" s="44">
        <v>388</v>
      </c>
      <c r="C20" s="44">
        <v>1426</v>
      </c>
      <c r="D20" s="44">
        <v>787</v>
      </c>
      <c r="E20" s="44">
        <v>333</v>
      </c>
      <c r="F20" s="44">
        <v>1256</v>
      </c>
      <c r="G20" s="44">
        <v>886</v>
      </c>
      <c r="H20" s="44">
        <f t="shared" si="0"/>
        <v>721</v>
      </c>
      <c r="I20" s="44">
        <f t="shared" si="1"/>
        <v>2682</v>
      </c>
      <c r="J20" s="44">
        <f t="shared" si="2"/>
        <v>1673</v>
      </c>
      <c r="K20" s="44">
        <f t="shared" si="3"/>
        <v>5076</v>
      </c>
      <c r="L20" s="45">
        <f>(H20/K20)*100</f>
        <v>14.204097714736013</v>
      </c>
      <c r="M20" s="45">
        <f t="shared" si="5"/>
        <v>52.836879432624116</v>
      </c>
      <c r="N20" s="45">
        <f t="shared" si="6"/>
        <v>32.959022852639876</v>
      </c>
      <c r="O20" s="26"/>
      <c r="P20" s="5"/>
      <c r="Q20" s="5"/>
      <c r="R20" s="6"/>
    </row>
    <row r="21" spans="1:18" x14ac:dyDescent="0.25">
      <c r="A21" s="44" t="s">
        <v>10</v>
      </c>
      <c r="B21" s="44">
        <v>216</v>
      </c>
      <c r="C21" s="44">
        <v>841</v>
      </c>
      <c r="D21" s="44">
        <v>398</v>
      </c>
      <c r="E21" s="44">
        <v>192</v>
      </c>
      <c r="F21" s="44">
        <v>745</v>
      </c>
      <c r="G21" s="44">
        <v>435</v>
      </c>
      <c r="H21" s="44">
        <f t="shared" si="0"/>
        <v>408</v>
      </c>
      <c r="I21" s="44">
        <f t="shared" si="1"/>
        <v>1586</v>
      </c>
      <c r="J21" s="44">
        <f t="shared" si="2"/>
        <v>833</v>
      </c>
      <c r="K21" s="44">
        <f t="shared" si="3"/>
        <v>2827</v>
      </c>
      <c r="L21" s="45">
        <f t="shared" si="4"/>
        <v>14.432260346657234</v>
      </c>
      <c r="M21" s="45">
        <f t="shared" si="5"/>
        <v>56.101874778917583</v>
      </c>
      <c r="N21" s="45">
        <f t="shared" si="6"/>
        <v>29.465864874425186</v>
      </c>
      <c r="O21" s="26"/>
      <c r="P21" s="5"/>
      <c r="Q21" s="5"/>
      <c r="R21" s="6"/>
    </row>
    <row r="22" spans="1:18" x14ac:dyDescent="0.25">
      <c r="A22" s="44" t="s">
        <v>6</v>
      </c>
      <c r="B22" s="44">
        <v>407</v>
      </c>
      <c r="C22" s="44">
        <v>1607</v>
      </c>
      <c r="D22" s="44">
        <v>839</v>
      </c>
      <c r="E22" s="44">
        <v>367</v>
      </c>
      <c r="F22" s="44">
        <v>1426</v>
      </c>
      <c r="G22" s="44">
        <v>970</v>
      </c>
      <c r="H22" s="44">
        <f t="shared" si="0"/>
        <v>774</v>
      </c>
      <c r="I22" s="44">
        <f t="shared" si="1"/>
        <v>3033</v>
      </c>
      <c r="J22" s="44">
        <f t="shared" si="2"/>
        <v>1809</v>
      </c>
      <c r="K22" s="44">
        <f t="shared" si="3"/>
        <v>5616</v>
      </c>
      <c r="L22" s="45">
        <f t="shared" si="4"/>
        <v>13.782051282051283</v>
      </c>
      <c r="M22" s="45">
        <f t="shared" si="5"/>
        <v>54.006410256410255</v>
      </c>
      <c r="N22" s="45">
        <f t="shared" si="6"/>
        <v>32.211538461538467</v>
      </c>
      <c r="O22" s="26"/>
      <c r="P22" s="5"/>
      <c r="Q22" s="5"/>
      <c r="R22" s="6"/>
    </row>
    <row r="23" spans="1:18" x14ac:dyDescent="0.25">
      <c r="A23" s="46" t="s">
        <v>79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5"/>
      <c r="N23" s="45"/>
      <c r="O23" s="26"/>
      <c r="P23" s="5"/>
      <c r="Q23" s="5"/>
      <c r="R23" s="6"/>
    </row>
    <row r="24" spans="1:18" x14ac:dyDescent="0.25">
      <c r="A24" s="47" t="s">
        <v>20</v>
      </c>
      <c r="B24" s="48" t="s">
        <v>21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/>
      <c r="P24" s="5"/>
      <c r="Q24" s="5"/>
      <c r="R24" s="6"/>
    </row>
    <row r="25" spans="1:18" x14ac:dyDescent="0.25">
      <c r="A25" s="50" t="s">
        <v>93</v>
      </c>
      <c r="B25" s="5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/>
      <c r="P25" s="5"/>
      <c r="Q25" s="5"/>
      <c r="R25" s="6"/>
    </row>
    <row r="26" spans="1:18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/>
      <c r="P26" s="6"/>
      <c r="Q26" s="6"/>
      <c r="R26" s="6"/>
    </row>
  </sheetData>
  <phoneticPr fontId="6" type="noConversion"/>
  <hyperlinks>
    <hyperlink ref="B24" r:id="rId1" xr:uid="{DA5F98B0-884A-4506-9A4E-AC9C022F44F4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46E8-D763-42A5-BC04-4C1952A86AAA}">
  <dimension ref="A1:I29"/>
  <sheetViews>
    <sheetView showGridLines="0" workbookViewId="0">
      <selection activeCell="D12" sqref="D12"/>
    </sheetView>
  </sheetViews>
  <sheetFormatPr defaultRowHeight="15" x14ac:dyDescent="0.25"/>
  <cols>
    <col min="1" max="1" width="26.140625" customWidth="1"/>
    <col min="2" max="4" width="21" customWidth="1"/>
    <col min="5" max="7" width="42.7109375" customWidth="1"/>
  </cols>
  <sheetData>
    <row r="1" spans="1:9" ht="18" x14ac:dyDescent="0.25">
      <c r="A1" s="28" t="s">
        <v>77</v>
      </c>
      <c r="B1" s="29"/>
      <c r="C1" s="29"/>
      <c r="D1" s="29"/>
      <c r="E1" s="29"/>
      <c r="F1" s="29"/>
      <c r="G1" s="29"/>
      <c r="H1" s="4"/>
    </row>
    <row r="2" spans="1:9" x14ac:dyDescent="0.25">
      <c r="A2" s="53" t="s">
        <v>48</v>
      </c>
      <c r="B2" s="54" t="s">
        <v>57</v>
      </c>
      <c r="C2" s="54" t="s">
        <v>58</v>
      </c>
      <c r="D2" s="54" t="s">
        <v>59</v>
      </c>
      <c r="E2" s="55" t="s">
        <v>0</v>
      </c>
      <c r="F2" s="55" t="s">
        <v>1</v>
      </c>
      <c r="G2" s="55" t="s">
        <v>2</v>
      </c>
      <c r="H2" s="3"/>
      <c r="I2" s="1"/>
    </row>
    <row r="3" spans="1:9" x14ac:dyDescent="0.25">
      <c r="A3" s="44" t="s">
        <v>45</v>
      </c>
      <c r="B3" s="44">
        <v>4942</v>
      </c>
      <c r="C3" s="44">
        <v>18156</v>
      </c>
      <c r="D3" s="44">
        <v>6786</v>
      </c>
      <c r="E3" s="45">
        <f t="shared" ref="E3:E22" si="0">(B3/(B3+C3+D3))*100</f>
        <v>16.537277472895195</v>
      </c>
      <c r="F3" s="45">
        <f t="shared" ref="F3:F22" si="1">C3/(B3+C3+D3)*100</f>
        <v>60.754919020211481</v>
      </c>
      <c r="G3" s="45">
        <f t="shared" ref="G3:G22" si="2">(D3/(B3+C3+D3))*100</f>
        <v>22.70780350689332</v>
      </c>
      <c r="H3" s="3"/>
      <c r="I3" s="1"/>
    </row>
    <row r="4" spans="1:9" x14ac:dyDescent="0.25">
      <c r="A4" s="44" t="s">
        <v>95</v>
      </c>
      <c r="B4" s="44">
        <v>17040</v>
      </c>
      <c r="C4" s="44">
        <v>75734</v>
      </c>
      <c r="D4" s="44">
        <v>34983</v>
      </c>
      <c r="E4" s="45">
        <f t="shared" si="0"/>
        <v>13.33782101959188</v>
      </c>
      <c r="F4" s="45">
        <f t="shared" si="1"/>
        <v>59.27972635550303</v>
      </c>
      <c r="G4" s="45">
        <f t="shared" si="2"/>
        <v>27.382452624905095</v>
      </c>
      <c r="H4" s="3"/>
      <c r="I4" s="1"/>
    </row>
    <row r="5" spans="1:9" x14ac:dyDescent="0.25">
      <c r="A5" s="42" t="s">
        <v>44</v>
      </c>
      <c r="B5" s="42">
        <v>31192</v>
      </c>
      <c r="C5" s="42">
        <v>109664</v>
      </c>
      <c r="D5" s="42">
        <v>47829</v>
      </c>
      <c r="E5" s="43">
        <f t="shared" si="0"/>
        <v>16.531255796698201</v>
      </c>
      <c r="F5" s="43">
        <f t="shared" si="1"/>
        <v>58.120147335506267</v>
      </c>
      <c r="G5" s="43">
        <f t="shared" si="2"/>
        <v>25.348596867795532</v>
      </c>
      <c r="H5" s="3"/>
      <c r="I5" s="1"/>
    </row>
    <row r="6" spans="1:9" x14ac:dyDescent="0.25">
      <c r="A6" s="44" t="s">
        <v>96</v>
      </c>
      <c r="B6" s="44">
        <v>17887</v>
      </c>
      <c r="C6" s="44">
        <v>80325</v>
      </c>
      <c r="D6" s="44">
        <v>44123</v>
      </c>
      <c r="E6" s="45">
        <f t="shared" si="0"/>
        <v>12.566831770119787</v>
      </c>
      <c r="F6" s="45">
        <f t="shared" si="1"/>
        <v>56.433765412582993</v>
      </c>
      <c r="G6" s="45">
        <f t="shared" si="2"/>
        <v>30.999402817297224</v>
      </c>
      <c r="H6" s="3"/>
      <c r="I6" s="1"/>
    </row>
    <row r="7" spans="1:9" x14ac:dyDescent="0.25">
      <c r="A7" s="44" t="s">
        <v>97</v>
      </c>
      <c r="B7" s="44">
        <v>10125</v>
      </c>
      <c r="C7" s="44">
        <v>41580</v>
      </c>
      <c r="D7" s="44">
        <v>20601</v>
      </c>
      <c r="E7" s="45">
        <f t="shared" si="0"/>
        <v>14.002987303958179</v>
      </c>
      <c r="F7" s="45">
        <f t="shared" si="1"/>
        <v>57.505601194921582</v>
      </c>
      <c r="G7" s="45">
        <f t="shared" si="2"/>
        <v>28.49141150112024</v>
      </c>
      <c r="H7" s="3"/>
      <c r="I7" s="1"/>
    </row>
    <row r="8" spans="1:9" ht="15.6" customHeight="1" x14ac:dyDescent="0.25">
      <c r="A8" s="44" t="s">
        <v>98</v>
      </c>
      <c r="B8" s="44">
        <v>26036</v>
      </c>
      <c r="C8" s="44">
        <v>101696</v>
      </c>
      <c r="D8" s="44">
        <v>43193</v>
      </c>
      <c r="E8" s="45">
        <f t="shared" si="0"/>
        <v>15.232411876554044</v>
      </c>
      <c r="F8" s="45">
        <f t="shared" si="1"/>
        <v>59.497440397835312</v>
      </c>
      <c r="G8" s="45">
        <f t="shared" si="2"/>
        <v>25.270147725610649</v>
      </c>
      <c r="H8" s="3"/>
      <c r="I8" s="1"/>
    </row>
    <row r="9" spans="1:9" x14ac:dyDescent="0.25">
      <c r="A9" s="44" t="s">
        <v>99</v>
      </c>
      <c r="B9" s="44">
        <v>12821</v>
      </c>
      <c r="C9" s="44">
        <v>39421</v>
      </c>
      <c r="D9" s="44">
        <v>15916</v>
      </c>
      <c r="E9" s="45">
        <f t="shared" si="0"/>
        <v>18.810704539452448</v>
      </c>
      <c r="F9" s="45">
        <f t="shared" si="1"/>
        <v>57.837671293171745</v>
      </c>
      <c r="G9" s="45">
        <f t="shared" si="2"/>
        <v>23.351624167375803</v>
      </c>
      <c r="H9" s="3"/>
      <c r="I9" s="1"/>
    </row>
    <row r="10" spans="1:9" x14ac:dyDescent="0.25">
      <c r="A10" s="44" t="s">
        <v>100</v>
      </c>
      <c r="B10" s="44">
        <v>43234</v>
      </c>
      <c r="C10" s="44">
        <v>167708</v>
      </c>
      <c r="D10" s="44">
        <v>64162</v>
      </c>
      <c r="E10" s="45">
        <f t="shared" si="0"/>
        <v>15.715511224845876</v>
      </c>
      <c r="F10" s="45">
        <f t="shared" si="1"/>
        <v>60.961672676515064</v>
      </c>
      <c r="G10" s="45">
        <f t="shared" si="2"/>
        <v>23.322816098639059</v>
      </c>
      <c r="H10" s="3"/>
      <c r="I10" s="1"/>
    </row>
    <row r="11" spans="1:9" x14ac:dyDescent="0.25">
      <c r="A11" s="40" t="s">
        <v>43</v>
      </c>
      <c r="B11" s="40">
        <v>871036</v>
      </c>
      <c r="C11" s="40">
        <v>3422982</v>
      </c>
      <c r="D11" s="40">
        <v>1231274</v>
      </c>
      <c r="E11" s="41">
        <f t="shared" si="0"/>
        <v>15.764524300254177</v>
      </c>
      <c r="F11" s="41">
        <f t="shared" si="1"/>
        <v>61.951151178978414</v>
      </c>
      <c r="G11" s="41">
        <f t="shared" si="2"/>
        <v>22.284324520767409</v>
      </c>
      <c r="H11" s="3"/>
      <c r="I11" s="1"/>
    </row>
    <row r="12" spans="1:9" x14ac:dyDescent="0.25">
      <c r="A12" s="44" t="s">
        <v>101</v>
      </c>
      <c r="B12" s="44">
        <v>22880</v>
      </c>
      <c r="C12" s="44">
        <v>100226</v>
      </c>
      <c r="D12" s="44">
        <v>48061</v>
      </c>
      <c r="E12" s="45">
        <f t="shared" si="0"/>
        <v>13.367062576314359</v>
      </c>
      <c r="F12" s="45">
        <f t="shared" si="1"/>
        <v>58.554511091507123</v>
      </c>
      <c r="G12" s="45">
        <f t="shared" si="2"/>
        <v>28.078426332178513</v>
      </c>
      <c r="H12" s="3"/>
      <c r="I12" s="1"/>
    </row>
    <row r="13" spans="1:9" x14ac:dyDescent="0.25">
      <c r="A13" s="44" t="s">
        <v>102</v>
      </c>
      <c r="B13" s="44">
        <v>26410</v>
      </c>
      <c r="C13" s="44">
        <v>105883</v>
      </c>
      <c r="D13" s="44">
        <v>44868</v>
      </c>
      <c r="E13" s="45">
        <f t="shared" si="0"/>
        <v>14.907344167169976</v>
      </c>
      <c r="F13" s="45">
        <f t="shared" si="1"/>
        <v>59.76654003985076</v>
      </c>
      <c r="G13" s="45">
        <f t="shared" si="2"/>
        <v>25.32611579297927</v>
      </c>
      <c r="H13" s="3"/>
      <c r="I13" s="1"/>
    </row>
    <row r="14" spans="1:9" x14ac:dyDescent="0.25">
      <c r="A14" s="44" t="s">
        <v>103</v>
      </c>
      <c r="B14" s="44">
        <v>81469</v>
      </c>
      <c r="C14" s="44">
        <v>323917</v>
      </c>
      <c r="D14" s="44">
        <v>112280</v>
      </c>
      <c r="E14" s="45">
        <f t="shared" si="0"/>
        <v>15.737753686740099</v>
      </c>
      <c r="F14" s="45">
        <f t="shared" si="1"/>
        <v>62.572585412215595</v>
      </c>
      <c r="G14" s="45">
        <f t="shared" si="2"/>
        <v>21.689660901044302</v>
      </c>
      <c r="H14" s="3"/>
      <c r="I14" s="1"/>
    </row>
    <row r="15" spans="1:9" x14ac:dyDescent="0.25">
      <c r="A15" s="44" t="s">
        <v>104</v>
      </c>
      <c r="B15" s="44">
        <v>30918</v>
      </c>
      <c r="C15" s="44">
        <v>107712</v>
      </c>
      <c r="D15" s="44">
        <v>41815</v>
      </c>
      <c r="E15" s="45">
        <f t="shared" si="0"/>
        <v>17.134306852503535</v>
      </c>
      <c r="F15" s="45">
        <f t="shared" si="1"/>
        <v>59.692427055335415</v>
      </c>
      <c r="G15" s="45">
        <f t="shared" si="2"/>
        <v>23.173266092161047</v>
      </c>
      <c r="H15" s="3"/>
      <c r="I15" s="1"/>
    </row>
    <row r="16" spans="1:9" x14ac:dyDescent="0.25">
      <c r="A16" s="44" t="s">
        <v>105</v>
      </c>
      <c r="B16" s="44">
        <v>22431</v>
      </c>
      <c r="C16" s="44">
        <v>96381</v>
      </c>
      <c r="D16" s="44">
        <v>42399</v>
      </c>
      <c r="E16" s="45">
        <f t="shared" si="0"/>
        <v>13.914062936152</v>
      </c>
      <c r="F16" s="45">
        <f t="shared" si="1"/>
        <v>59.785622569179523</v>
      </c>
      <c r="G16" s="45">
        <f t="shared" si="2"/>
        <v>26.300314494668477</v>
      </c>
      <c r="H16" s="3"/>
      <c r="I16" s="1"/>
    </row>
    <row r="17" spans="1:9" x14ac:dyDescent="0.25">
      <c r="A17" s="44" t="s">
        <v>106</v>
      </c>
      <c r="B17" s="44">
        <v>79367</v>
      </c>
      <c r="C17" s="44">
        <v>252398</v>
      </c>
      <c r="D17" s="44">
        <v>81065</v>
      </c>
      <c r="E17" s="45">
        <f t="shared" si="0"/>
        <v>19.225104764673109</v>
      </c>
      <c r="F17" s="45">
        <f t="shared" si="1"/>
        <v>61.138483152871636</v>
      </c>
      <c r="G17" s="45">
        <f t="shared" si="2"/>
        <v>19.636412082455248</v>
      </c>
      <c r="H17" s="3"/>
      <c r="I17" s="1"/>
    </row>
    <row r="18" spans="1:9" x14ac:dyDescent="0.25">
      <c r="A18" s="44" t="s">
        <v>107</v>
      </c>
      <c r="B18" s="44">
        <v>35613</v>
      </c>
      <c r="C18" s="44">
        <v>147050</v>
      </c>
      <c r="D18" s="44">
        <v>61573</v>
      </c>
      <c r="E18" s="45">
        <f t="shared" si="0"/>
        <v>14.581388493096842</v>
      </c>
      <c r="F18" s="45">
        <f t="shared" si="1"/>
        <v>60.208159321312174</v>
      </c>
      <c r="G18" s="45">
        <f t="shared" si="2"/>
        <v>25.210452185590988</v>
      </c>
      <c r="H18" s="3"/>
      <c r="I18" s="1"/>
    </row>
    <row r="19" spans="1:9" x14ac:dyDescent="0.25">
      <c r="A19" s="44" t="s">
        <v>108</v>
      </c>
      <c r="B19" s="44">
        <v>28802</v>
      </c>
      <c r="C19" s="44">
        <v>117717</v>
      </c>
      <c r="D19" s="44">
        <v>53085</v>
      </c>
      <c r="E19" s="45">
        <f t="shared" si="0"/>
        <v>14.429570549688384</v>
      </c>
      <c r="F19" s="45">
        <f t="shared" si="1"/>
        <v>58.975271036652579</v>
      </c>
      <c r="G19" s="45">
        <f t="shared" si="2"/>
        <v>26.595158413659043</v>
      </c>
      <c r="H19" s="3"/>
      <c r="I19" s="1"/>
    </row>
    <row r="20" spans="1:9" x14ac:dyDescent="0.25">
      <c r="A20" s="44" t="s">
        <v>109</v>
      </c>
      <c r="B20" s="44">
        <v>31504</v>
      </c>
      <c r="C20" s="44">
        <v>126370</v>
      </c>
      <c r="D20" s="44">
        <v>58878</v>
      </c>
      <c r="E20" s="45">
        <f t="shared" si="0"/>
        <v>14.534583302576214</v>
      </c>
      <c r="F20" s="45">
        <f t="shared" si="1"/>
        <v>58.30165350262051</v>
      </c>
      <c r="G20" s="45">
        <f t="shared" si="2"/>
        <v>27.163763194803277</v>
      </c>
      <c r="H20" s="3"/>
      <c r="I20" s="1"/>
    </row>
    <row r="21" spans="1:9" x14ac:dyDescent="0.25">
      <c r="A21" s="44" t="s">
        <v>110</v>
      </c>
      <c r="B21" s="44">
        <v>277607</v>
      </c>
      <c r="C21" s="44">
        <v>1114276</v>
      </c>
      <c r="D21" s="44">
        <v>297842</v>
      </c>
      <c r="E21" s="45">
        <f t="shared" si="0"/>
        <v>16.429123082158341</v>
      </c>
      <c r="F21" s="45">
        <f t="shared" si="1"/>
        <v>65.944221692879026</v>
      </c>
      <c r="G21" s="45">
        <f t="shared" si="2"/>
        <v>17.626655224962644</v>
      </c>
      <c r="H21" s="3"/>
      <c r="I21" s="1"/>
    </row>
    <row r="22" spans="1:9" x14ac:dyDescent="0.25">
      <c r="A22" s="44" t="s">
        <v>111</v>
      </c>
      <c r="B22" s="44">
        <v>70758</v>
      </c>
      <c r="C22" s="44">
        <v>296768</v>
      </c>
      <c r="D22" s="44">
        <v>111815</v>
      </c>
      <c r="E22" s="45">
        <f t="shared" si="0"/>
        <v>14.761516331797198</v>
      </c>
      <c r="F22" s="45">
        <f t="shared" si="1"/>
        <v>61.91166622508819</v>
      </c>
      <c r="G22" s="45">
        <f t="shared" si="2"/>
        <v>23.32681744311461</v>
      </c>
      <c r="H22" s="3"/>
      <c r="I22" s="1"/>
    </row>
    <row r="23" spans="1:9" x14ac:dyDescent="0.25">
      <c r="A23" s="56" t="s">
        <v>78</v>
      </c>
      <c r="B23" s="57"/>
      <c r="C23" s="57"/>
      <c r="D23" s="57"/>
      <c r="E23" s="57"/>
      <c r="F23" s="57"/>
      <c r="G23" s="57"/>
      <c r="H23" s="3"/>
      <c r="I23" s="1"/>
    </row>
    <row r="24" spans="1:9" x14ac:dyDescent="0.25">
      <c r="A24" s="58" t="s">
        <v>20</v>
      </c>
      <c r="B24" s="59" t="s">
        <v>21</v>
      </c>
      <c r="C24" s="57"/>
      <c r="D24" s="57"/>
      <c r="E24" s="57"/>
      <c r="F24" s="57"/>
      <c r="G24" s="57"/>
      <c r="H24" s="3"/>
      <c r="I24" s="1"/>
    </row>
    <row r="25" spans="1:9" x14ac:dyDescent="0.25">
      <c r="A25" s="50" t="s">
        <v>92</v>
      </c>
      <c r="B25" s="57"/>
      <c r="C25" s="57"/>
      <c r="D25" s="57"/>
      <c r="E25" s="57"/>
      <c r="F25" s="57"/>
      <c r="G25" s="57"/>
      <c r="H25" s="3"/>
      <c r="I25" s="1"/>
    </row>
    <row r="26" spans="1:9" x14ac:dyDescent="0.25">
      <c r="A26" s="57"/>
      <c r="B26" s="57"/>
      <c r="C26" s="57"/>
      <c r="D26" s="57"/>
      <c r="E26" s="57"/>
      <c r="F26" s="57"/>
      <c r="G26" s="57"/>
      <c r="H26" s="3"/>
      <c r="I26" s="1"/>
    </row>
    <row r="27" spans="1:9" x14ac:dyDescent="0.25">
      <c r="A27" s="57"/>
      <c r="B27" s="57"/>
      <c r="C27" s="57"/>
      <c r="D27" s="57"/>
      <c r="E27" s="57"/>
      <c r="F27" s="57"/>
      <c r="G27" s="57"/>
      <c r="H27" s="3"/>
      <c r="I27" s="1"/>
    </row>
    <row r="28" spans="1:9" x14ac:dyDescent="0.25">
      <c r="A28" s="60"/>
      <c r="B28" s="60"/>
      <c r="C28" s="60"/>
      <c r="D28" s="60"/>
      <c r="E28" s="60"/>
      <c r="F28" s="60"/>
      <c r="G28" s="60"/>
      <c r="H28" s="4"/>
    </row>
    <row r="29" spans="1:9" x14ac:dyDescent="0.25">
      <c r="A29" s="4"/>
      <c r="B29" s="4"/>
      <c r="C29" s="4"/>
      <c r="D29" s="4"/>
      <c r="E29" s="4"/>
      <c r="F29" s="4"/>
      <c r="G29" s="4"/>
      <c r="H29" s="4"/>
    </row>
  </sheetData>
  <sortState xmlns:xlrd2="http://schemas.microsoft.com/office/spreadsheetml/2017/richdata2" ref="A3:G22">
    <sortCondition descending="1" ref="F3:F22"/>
  </sortState>
  <hyperlinks>
    <hyperlink ref="B24" r:id="rId1" xr:uid="{E3836AF4-1876-4F99-BA2E-0C22D2CBF89B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2B37-042C-446A-B617-D061DD577BB3}">
  <dimension ref="A1:G60"/>
  <sheetViews>
    <sheetView showGridLines="0" workbookViewId="0">
      <selection activeCell="D22" sqref="D22"/>
    </sheetView>
  </sheetViews>
  <sheetFormatPr defaultRowHeight="15" x14ac:dyDescent="0.25"/>
  <cols>
    <col min="1" max="1" width="23.7109375" customWidth="1"/>
    <col min="2" max="4" width="27" customWidth="1"/>
    <col min="5" max="5" width="28.42578125" customWidth="1"/>
  </cols>
  <sheetData>
    <row r="1" spans="1:7" ht="18" x14ac:dyDescent="0.25">
      <c r="A1" s="30" t="s">
        <v>81</v>
      </c>
      <c r="B1" s="31"/>
      <c r="C1" s="31"/>
      <c r="D1" s="31"/>
      <c r="E1" s="10"/>
      <c r="F1" s="1"/>
      <c r="G1" s="1"/>
    </row>
    <row r="2" spans="1:7" x14ac:dyDescent="0.25">
      <c r="A2" s="61" t="s">
        <v>49</v>
      </c>
      <c r="B2" s="61" t="s">
        <v>51</v>
      </c>
      <c r="C2" s="61" t="s">
        <v>112</v>
      </c>
      <c r="D2" s="61" t="s">
        <v>52</v>
      </c>
      <c r="E2" s="62"/>
      <c r="F2" s="9"/>
      <c r="G2" s="1"/>
    </row>
    <row r="3" spans="1:7" x14ac:dyDescent="0.25">
      <c r="A3" s="63">
        <v>2010</v>
      </c>
      <c r="B3" s="64">
        <v>33249</v>
      </c>
      <c r="C3" s="64">
        <v>122117</v>
      </c>
      <c r="D3" s="64">
        <v>38138</v>
      </c>
      <c r="E3" s="65"/>
      <c r="F3" s="1"/>
      <c r="G3" s="1"/>
    </row>
    <row r="4" spans="1:7" x14ac:dyDescent="0.25">
      <c r="A4" s="63">
        <v>2011</v>
      </c>
      <c r="B4" s="64">
        <v>33334</v>
      </c>
      <c r="C4" s="64">
        <v>121101</v>
      </c>
      <c r="D4" s="64">
        <v>39300</v>
      </c>
      <c r="E4" s="65"/>
      <c r="F4" s="1"/>
      <c r="G4" s="1"/>
    </row>
    <row r="5" spans="1:7" x14ac:dyDescent="0.25">
      <c r="A5" s="63">
        <v>2012</v>
      </c>
      <c r="B5" s="64">
        <v>33519</v>
      </c>
      <c r="C5" s="64">
        <v>120009</v>
      </c>
      <c r="D5" s="64">
        <v>40530</v>
      </c>
      <c r="E5" s="65"/>
      <c r="F5" s="1"/>
      <c r="G5" s="1"/>
    </row>
    <row r="6" spans="1:7" x14ac:dyDescent="0.25">
      <c r="A6" s="63">
        <v>2013</v>
      </c>
      <c r="B6" s="64">
        <v>33454</v>
      </c>
      <c r="C6" s="64">
        <v>118638</v>
      </c>
      <c r="D6" s="64">
        <v>41885</v>
      </c>
      <c r="E6" s="65"/>
      <c r="F6" s="1"/>
      <c r="G6" s="1"/>
    </row>
    <row r="7" spans="1:7" x14ac:dyDescent="0.25">
      <c r="A7" s="63">
        <v>2014</v>
      </c>
      <c r="B7" s="64">
        <v>33206</v>
      </c>
      <c r="C7" s="64">
        <v>117208</v>
      </c>
      <c r="D7" s="64">
        <v>42986</v>
      </c>
      <c r="E7" s="65"/>
      <c r="F7" s="1"/>
      <c r="G7" s="1"/>
    </row>
    <row r="8" spans="1:7" x14ac:dyDescent="0.25">
      <c r="A8" s="63">
        <v>2015</v>
      </c>
      <c r="B8" s="64">
        <v>32987</v>
      </c>
      <c r="C8" s="64">
        <v>115520</v>
      </c>
      <c r="D8" s="64">
        <v>44079</v>
      </c>
      <c r="E8" s="65"/>
      <c r="F8" s="1"/>
      <c r="G8" s="1"/>
    </row>
    <row r="9" spans="1:7" x14ac:dyDescent="0.25">
      <c r="A9" s="63">
        <v>2016</v>
      </c>
      <c r="B9" s="64">
        <v>32710</v>
      </c>
      <c r="C9" s="64">
        <v>114198</v>
      </c>
      <c r="D9" s="64">
        <v>44952</v>
      </c>
      <c r="E9" s="66"/>
      <c r="F9" s="12"/>
      <c r="G9" s="12"/>
    </row>
    <row r="10" spans="1:7" x14ac:dyDescent="0.25">
      <c r="A10" s="63">
        <v>2017</v>
      </c>
      <c r="B10" s="64">
        <v>32371</v>
      </c>
      <c r="C10" s="64">
        <v>112556</v>
      </c>
      <c r="D10" s="64">
        <v>45983</v>
      </c>
      <c r="E10" s="66"/>
      <c r="F10" s="12"/>
      <c r="G10" s="12"/>
    </row>
    <row r="11" spans="1:7" x14ac:dyDescent="0.25">
      <c r="A11" s="63">
        <v>2018</v>
      </c>
      <c r="B11" s="64">
        <v>31755</v>
      </c>
      <c r="C11" s="64">
        <v>111124</v>
      </c>
      <c r="D11" s="64">
        <v>46836</v>
      </c>
      <c r="E11" s="66"/>
      <c r="F11" s="12"/>
      <c r="G11" s="12"/>
    </row>
    <row r="12" spans="1:7" x14ac:dyDescent="0.25">
      <c r="A12" s="63">
        <v>2019</v>
      </c>
      <c r="B12" s="64">
        <v>31192</v>
      </c>
      <c r="C12" s="64">
        <v>109664</v>
      </c>
      <c r="D12" s="64">
        <v>47829</v>
      </c>
      <c r="E12" s="66"/>
      <c r="F12" s="12"/>
      <c r="G12" s="12"/>
    </row>
    <row r="13" spans="1:7" x14ac:dyDescent="0.25">
      <c r="A13" s="46" t="s">
        <v>78</v>
      </c>
      <c r="B13" s="67"/>
      <c r="C13" s="67"/>
      <c r="D13" s="67"/>
      <c r="E13" s="65"/>
      <c r="F13" s="1"/>
      <c r="G13" s="1"/>
    </row>
    <row r="14" spans="1:7" x14ac:dyDescent="0.25">
      <c r="A14" s="68" t="s">
        <v>20</v>
      </c>
      <c r="B14" s="69" t="s">
        <v>21</v>
      </c>
      <c r="C14" s="67"/>
      <c r="D14" s="67"/>
      <c r="E14" s="65"/>
      <c r="F14" s="1"/>
      <c r="G14" s="1"/>
    </row>
    <row r="15" spans="1:7" x14ac:dyDescent="0.25">
      <c r="A15" s="50" t="s">
        <v>92</v>
      </c>
      <c r="B15" s="67"/>
      <c r="C15" s="67"/>
      <c r="D15" s="67"/>
      <c r="E15" s="65"/>
      <c r="F15" s="1"/>
      <c r="G15" s="1"/>
    </row>
    <row r="16" spans="1:7" x14ac:dyDescent="0.25">
      <c r="A16" s="70"/>
      <c r="B16" s="64"/>
      <c r="C16" s="64"/>
      <c r="D16" s="64"/>
      <c r="E16" s="66"/>
      <c r="F16" s="12"/>
      <c r="G16" s="12"/>
    </row>
    <row r="17" spans="1:7" x14ac:dyDescent="0.25">
      <c r="A17" s="71"/>
      <c r="B17" s="72"/>
      <c r="C17" s="72"/>
      <c r="D17" s="72"/>
      <c r="E17" s="66"/>
      <c r="F17" s="12"/>
      <c r="G17" s="12"/>
    </row>
    <row r="18" spans="1:7" x14ac:dyDescent="0.25">
      <c r="A18" s="71"/>
      <c r="B18" s="72"/>
      <c r="C18" s="72"/>
      <c r="D18" s="72"/>
      <c r="E18" s="66"/>
      <c r="F18" s="12"/>
      <c r="G18" s="12"/>
    </row>
    <row r="19" spans="1:7" x14ac:dyDescent="0.25">
      <c r="A19" s="71"/>
      <c r="B19" s="72"/>
      <c r="C19" s="72"/>
      <c r="D19" s="72"/>
      <c r="E19" s="65"/>
      <c r="F19" s="1"/>
      <c r="G19" s="1"/>
    </row>
    <row r="20" spans="1:7" x14ac:dyDescent="0.25">
      <c r="A20" s="7"/>
      <c r="B20" s="8"/>
      <c r="C20" s="8"/>
      <c r="D20" s="8"/>
      <c r="E20" s="10"/>
      <c r="F20" s="1"/>
      <c r="G20" s="1"/>
    </row>
    <row r="21" spans="1:7" x14ac:dyDescent="0.25">
      <c r="A21" s="7"/>
      <c r="B21" s="8"/>
      <c r="C21" s="8"/>
      <c r="D21" s="8"/>
      <c r="E21" s="10"/>
      <c r="F21" s="1"/>
      <c r="G21" s="1"/>
    </row>
    <row r="22" spans="1:7" x14ac:dyDescent="0.25">
      <c r="A22" s="7"/>
      <c r="B22" s="8"/>
      <c r="C22" s="8"/>
      <c r="D22" s="8"/>
      <c r="E22" s="10"/>
      <c r="F22" s="1"/>
      <c r="G22" s="1"/>
    </row>
    <row r="23" spans="1:7" x14ac:dyDescent="0.25">
      <c r="A23" s="7"/>
      <c r="B23" s="8"/>
      <c r="C23" s="8"/>
      <c r="D23" s="8"/>
      <c r="E23" s="10"/>
      <c r="F23" s="1"/>
      <c r="G23" s="1"/>
    </row>
    <row r="24" spans="1:7" x14ac:dyDescent="0.25">
      <c r="A24" s="7"/>
      <c r="B24" s="8"/>
      <c r="C24" s="8"/>
      <c r="D24" s="8"/>
      <c r="E24" s="10"/>
      <c r="F24" s="1"/>
      <c r="G24" s="1"/>
    </row>
    <row r="25" spans="1:7" x14ac:dyDescent="0.25">
      <c r="A25" s="7"/>
      <c r="B25" s="8"/>
      <c r="C25" s="8"/>
      <c r="D25" s="8"/>
      <c r="E25" s="10"/>
      <c r="F25" s="1"/>
      <c r="G25" s="1"/>
    </row>
    <row r="26" spans="1:7" x14ac:dyDescent="0.25">
      <c r="A26" s="7"/>
      <c r="B26" s="8"/>
      <c r="C26" s="8"/>
      <c r="D26" s="8"/>
      <c r="E26" s="10"/>
      <c r="F26" s="1"/>
      <c r="G26" s="1"/>
    </row>
    <row r="27" spans="1:7" x14ac:dyDescent="0.25">
      <c r="A27" s="7"/>
      <c r="B27" s="8"/>
      <c r="C27" s="8"/>
      <c r="D27" s="8"/>
      <c r="E27" s="10"/>
      <c r="F27" s="1"/>
      <c r="G27" s="1"/>
    </row>
    <row r="28" spans="1:7" x14ac:dyDescent="0.25">
      <c r="A28" s="7"/>
      <c r="B28" s="8"/>
      <c r="C28" s="8"/>
      <c r="D28" s="8"/>
      <c r="E28" s="10"/>
      <c r="F28" s="1"/>
      <c r="G28" s="1"/>
    </row>
    <row r="29" spans="1:7" x14ac:dyDescent="0.25">
      <c r="A29" s="7"/>
      <c r="B29" s="8"/>
      <c r="C29" s="8"/>
      <c r="D29" s="8"/>
      <c r="E29" s="10"/>
      <c r="F29" s="1"/>
      <c r="G29" s="1"/>
    </row>
    <row r="30" spans="1:7" x14ac:dyDescent="0.25">
      <c r="A30" s="7"/>
      <c r="B30" s="8"/>
      <c r="C30" s="8"/>
      <c r="D30" s="8"/>
      <c r="E30" s="10"/>
      <c r="F30" s="1"/>
      <c r="G30" s="1"/>
    </row>
    <row r="31" spans="1:7" x14ac:dyDescent="0.25">
      <c r="A31" s="7"/>
      <c r="B31" s="8"/>
      <c r="C31" s="8"/>
      <c r="D31" s="8"/>
      <c r="E31" s="10"/>
      <c r="F31" s="1"/>
      <c r="G31" s="1"/>
    </row>
    <row r="32" spans="1:7" x14ac:dyDescent="0.25">
      <c r="A32" s="7"/>
      <c r="B32" s="8"/>
      <c r="C32" s="8"/>
      <c r="D32" s="8"/>
      <c r="E32" s="10"/>
      <c r="F32" s="1"/>
      <c r="G32" s="1"/>
    </row>
    <row r="33" spans="1:7" x14ac:dyDescent="0.25">
      <c r="A33" s="7"/>
      <c r="B33" s="8"/>
      <c r="C33" s="8"/>
      <c r="D33" s="8"/>
      <c r="E33" s="10"/>
      <c r="F33" s="1"/>
      <c r="G33" s="1"/>
    </row>
    <row r="34" spans="1:7" x14ac:dyDescent="0.25">
      <c r="A34" s="7"/>
      <c r="B34" s="8"/>
      <c r="C34" s="8"/>
      <c r="D34" s="8"/>
      <c r="E34" s="10"/>
      <c r="F34" s="1"/>
      <c r="G34" s="1"/>
    </row>
    <row r="35" spans="1:7" x14ac:dyDescent="0.25">
      <c r="A35" s="7"/>
      <c r="B35" s="8"/>
      <c r="C35" s="8"/>
      <c r="D35" s="8"/>
      <c r="E35" s="10"/>
      <c r="F35" s="1"/>
      <c r="G35" s="1"/>
    </row>
    <row r="36" spans="1:7" x14ac:dyDescent="0.25">
      <c r="A36" s="7"/>
      <c r="B36" s="8"/>
      <c r="C36" s="8"/>
      <c r="D36" s="8"/>
      <c r="E36" s="10"/>
      <c r="F36" s="1"/>
      <c r="G36" s="1"/>
    </row>
    <row r="37" spans="1:7" x14ac:dyDescent="0.25">
      <c r="A37" s="7"/>
      <c r="B37" s="8"/>
      <c r="C37" s="8"/>
      <c r="D37" s="8"/>
      <c r="E37" s="10"/>
      <c r="F37" s="1"/>
      <c r="G37" s="1"/>
    </row>
    <row r="38" spans="1:7" x14ac:dyDescent="0.25">
      <c r="A38" s="7"/>
      <c r="B38" s="8"/>
      <c r="C38" s="8"/>
      <c r="D38" s="8"/>
      <c r="E38" s="10"/>
      <c r="F38" s="1"/>
      <c r="G38" s="1"/>
    </row>
    <row r="39" spans="1:7" x14ac:dyDescent="0.25">
      <c r="A39" s="7"/>
      <c r="B39" s="8"/>
      <c r="C39" s="8"/>
      <c r="D39" s="8"/>
      <c r="E39" s="10"/>
      <c r="F39" s="1"/>
      <c r="G39" s="1"/>
    </row>
    <row r="40" spans="1:7" x14ac:dyDescent="0.25">
      <c r="A40" s="7"/>
      <c r="B40" s="8"/>
      <c r="C40" s="8"/>
      <c r="D40" s="8"/>
      <c r="E40" s="10"/>
      <c r="F40" s="1"/>
      <c r="G40" s="1"/>
    </row>
    <row r="41" spans="1:7" x14ac:dyDescent="0.25">
      <c r="A41" s="7"/>
      <c r="B41" s="8"/>
      <c r="C41" s="8"/>
      <c r="D41" s="8"/>
      <c r="E41" s="10"/>
      <c r="F41" s="1"/>
      <c r="G41" s="1"/>
    </row>
    <row r="42" spans="1:7" x14ac:dyDescent="0.25">
      <c r="A42" s="7"/>
      <c r="B42" s="8"/>
      <c r="C42" s="8"/>
      <c r="D42" s="8"/>
      <c r="E42" s="10"/>
      <c r="F42" s="1"/>
      <c r="G42" s="1"/>
    </row>
    <row r="43" spans="1:7" x14ac:dyDescent="0.25">
      <c r="A43" s="7"/>
      <c r="B43" s="8"/>
      <c r="C43" s="8"/>
      <c r="D43" s="8"/>
      <c r="E43" s="10"/>
      <c r="F43" s="1"/>
      <c r="G43" s="1"/>
    </row>
    <row r="44" spans="1:7" x14ac:dyDescent="0.25">
      <c r="A44" s="7"/>
      <c r="B44" s="8"/>
      <c r="C44" s="8"/>
      <c r="D44" s="8"/>
      <c r="E44" s="10"/>
      <c r="F44" s="1"/>
      <c r="G44" s="1"/>
    </row>
    <row r="45" spans="1:7" x14ac:dyDescent="0.25">
      <c r="A45" s="7"/>
      <c r="B45" s="8"/>
      <c r="C45" s="8"/>
      <c r="D45" s="8"/>
      <c r="E45" s="10"/>
      <c r="F45" s="1"/>
      <c r="G45" s="1"/>
    </row>
    <row r="46" spans="1:7" x14ac:dyDescent="0.25">
      <c r="A46" s="7"/>
      <c r="B46" s="8"/>
      <c r="C46" s="8"/>
      <c r="D46" s="8"/>
      <c r="E46" s="10"/>
      <c r="F46" s="1"/>
      <c r="G46" s="1"/>
    </row>
    <row r="47" spans="1:7" x14ac:dyDescent="0.25">
      <c r="A47" s="7"/>
      <c r="B47" s="8"/>
      <c r="C47" s="8"/>
      <c r="D47" s="8"/>
      <c r="E47" s="10"/>
      <c r="F47" s="1"/>
      <c r="G47" s="1"/>
    </row>
    <row r="48" spans="1:7" x14ac:dyDescent="0.25">
      <c r="A48" s="7"/>
      <c r="B48" s="8"/>
      <c r="C48" s="8"/>
      <c r="D48" s="8"/>
      <c r="E48" s="10"/>
      <c r="F48" s="1"/>
      <c r="G48" s="1"/>
    </row>
    <row r="52" spans="1:7" x14ac:dyDescent="0.25">
      <c r="A52" s="10"/>
      <c r="B52" s="10"/>
      <c r="C52" s="10"/>
      <c r="D52" s="10"/>
      <c r="E52" s="10"/>
      <c r="F52" s="1"/>
      <c r="G52" s="1"/>
    </row>
    <row r="53" spans="1:7" x14ac:dyDescent="0.25">
      <c r="A53" s="10"/>
      <c r="B53" s="10"/>
      <c r="C53" s="10"/>
      <c r="D53" s="10"/>
      <c r="E53" s="10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</sheetData>
  <phoneticPr fontId="6" type="noConversion"/>
  <hyperlinks>
    <hyperlink ref="B14" r:id="rId1" xr:uid="{6881CAF0-C5A7-4A6A-B164-77982E3BB0A3}"/>
  </hyperlinks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8125-0BD8-414C-905E-737BF05F16B1}">
  <dimension ref="A1:E51"/>
  <sheetViews>
    <sheetView showGridLines="0" workbookViewId="0">
      <selection activeCell="C7" sqref="C7"/>
    </sheetView>
  </sheetViews>
  <sheetFormatPr defaultRowHeight="15" x14ac:dyDescent="0.25"/>
  <cols>
    <col min="1" max="1" width="31.42578125" customWidth="1"/>
    <col min="2" max="4" width="38.7109375" customWidth="1"/>
  </cols>
  <sheetData>
    <row r="1" spans="1:5" ht="18" x14ac:dyDescent="0.25">
      <c r="A1" s="32" t="s">
        <v>94</v>
      </c>
      <c r="B1" s="33"/>
      <c r="C1" s="34"/>
      <c r="D1" s="34"/>
    </row>
    <row r="2" spans="1:5" x14ac:dyDescent="0.25">
      <c r="A2" s="53" t="s">
        <v>53</v>
      </c>
      <c r="B2" s="53" t="s">
        <v>70</v>
      </c>
      <c r="C2" s="53" t="s">
        <v>71</v>
      </c>
      <c r="D2" s="53" t="s">
        <v>72</v>
      </c>
      <c r="E2" s="73"/>
    </row>
    <row r="3" spans="1:5" x14ac:dyDescent="0.25">
      <c r="A3" s="57" t="s">
        <v>17</v>
      </c>
      <c r="B3" s="74">
        <v>17.3</v>
      </c>
      <c r="C3" s="74">
        <v>62.8</v>
      </c>
      <c r="D3" s="74">
        <v>19.899999999999999</v>
      </c>
      <c r="E3" s="73"/>
    </row>
    <row r="4" spans="1:5" x14ac:dyDescent="0.25">
      <c r="A4" s="57" t="s">
        <v>19</v>
      </c>
      <c r="B4" s="74">
        <v>19.8</v>
      </c>
      <c r="C4" s="74">
        <v>58.3</v>
      </c>
      <c r="D4" s="74">
        <v>21.9</v>
      </c>
      <c r="E4" s="73"/>
    </row>
    <row r="5" spans="1:5" x14ac:dyDescent="0.25">
      <c r="A5" s="57" t="s">
        <v>18</v>
      </c>
      <c r="B5" s="74">
        <v>18.2</v>
      </c>
      <c r="C5" s="74">
        <v>57.7</v>
      </c>
      <c r="D5" s="74">
        <v>24.1</v>
      </c>
      <c r="E5" s="73"/>
    </row>
    <row r="6" spans="1:5" x14ac:dyDescent="0.25">
      <c r="A6" s="75" t="s">
        <v>44</v>
      </c>
      <c r="B6" s="76">
        <v>16.5</v>
      </c>
      <c r="C6" s="76">
        <v>58.1</v>
      </c>
      <c r="D6" s="76">
        <v>25.3</v>
      </c>
      <c r="E6" s="73"/>
    </row>
    <row r="7" spans="1:5" x14ac:dyDescent="0.25">
      <c r="A7" s="57" t="s">
        <v>11</v>
      </c>
      <c r="B7" s="74">
        <v>15.2</v>
      </c>
      <c r="C7" s="74">
        <v>57.6</v>
      </c>
      <c r="D7" s="74">
        <v>27.1</v>
      </c>
      <c r="E7" s="73"/>
    </row>
    <row r="8" spans="1:5" x14ac:dyDescent="0.25">
      <c r="A8" s="57" t="s">
        <v>16</v>
      </c>
      <c r="B8" s="74">
        <v>17.399999999999999</v>
      </c>
      <c r="C8" s="74">
        <v>54.7</v>
      </c>
      <c r="D8" s="74">
        <v>27.9</v>
      </c>
      <c r="E8" s="73"/>
    </row>
    <row r="9" spans="1:5" x14ac:dyDescent="0.25">
      <c r="A9" s="57" t="s">
        <v>15</v>
      </c>
      <c r="B9" s="74">
        <v>17</v>
      </c>
      <c r="C9" s="74">
        <v>55.1</v>
      </c>
      <c r="D9" s="74">
        <v>27.9</v>
      </c>
      <c r="E9" s="73"/>
    </row>
    <row r="10" spans="1:5" x14ac:dyDescent="0.25">
      <c r="A10" s="57" t="s">
        <v>91</v>
      </c>
      <c r="B10" s="74">
        <v>16.7</v>
      </c>
      <c r="C10" s="74">
        <v>55.3</v>
      </c>
      <c r="D10" s="74">
        <v>28</v>
      </c>
      <c r="E10" s="73"/>
    </row>
    <row r="11" spans="1:5" x14ac:dyDescent="0.25">
      <c r="A11" s="57" t="s">
        <v>12</v>
      </c>
      <c r="B11" s="74">
        <v>16.399999999999999</v>
      </c>
      <c r="C11" s="74">
        <v>55</v>
      </c>
      <c r="D11" s="74">
        <v>28.6</v>
      </c>
      <c r="E11" s="73"/>
    </row>
    <row r="12" spans="1:5" x14ac:dyDescent="0.25">
      <c r="A12" s="57" t="s">
        <v>14</v>
      </c>
      <c r="B12" s="74">
        <v>15.8</v>
      </c>
      <c r="C12" s="74">
        <v>55.5</v>
      </c>
      <c r="D12" s="74">
        <v>28.7</v>
      </c>
      <c r="E12" s="73"/>
    </row>
    <row r="13" spans="1:5" x14ac:dyDescent="0.25">
      <c r="A13" s="57" t="s">
        <v>10</v>
      </c>
      <c r="B13" s="74">
        <v>14.4</v>
      </c>
      <c r="C13" s="74">
        <v>56.1</v>
      </c>
      <c r="D13" s="74">
        <v>29.5</v>
      </c>
      <c r="E13" s="73"/>
    </row>
    <row r="14" spans="1:5" x14ac:dyDescent="0.25">
      <c r="A14" s="57" t="s">
        <v>9</v>
      </c>
      <c r="B14" s="74">
        <v>15.1</v>
      </c>
      <c r="C14" s="74">
        <v>55.1</v>
      </c>
      <c r="D14" s="74">
        <v>29.8</v>
      </c>
      <c r="E14" s="73"/>
    </row>
    <row r="15" spans="1:5" x14ac:dyDescent="0.25">
      <c r="A15" s="57" t="s">
        <v>13</v>
      </c>
      <c r="B15" s="74">
        <v>16</v>
      </c>
      <c r="C15" s="74">
        <v>53.6</v>
      </c>
      <c r="D15" s="74">
        <v>30.4</v>
      </c>
      <c r="E15" s="73"/>
    </row>
    <row r="16" spans="1:5" x14ac:dyDescent="0.25">
      <c r="A16" s="57" t="s">
        <v>7</v>
      </c>
      <c r="B16" s="74">
        <v>14.3</v>
      </c>
      <c r="C16" s="74">
        <v>53.8</v>
      </c>
      <c r="D16" s="74">
        <v>31.9</v>
      </c>
      <c r="E16" s="73"/>
    </row>
    <row r="17" spans="1:5" x14ac:dyDescent="0.25">
      <c r="A17" s="57" t="s">
        <v>6</v>
      </c>
      <c r="B17" s="74">
        <v>13.8</v>
      </c>
      <c r="C17" s="74">
        <v>54</v>
      </c>
      <c r="D17" s="74">
        <v>32.200000000000003</v>
      </c>
      <c r="E17" s="73"/>
    </row>
    <row r="18" spans="1:5" x14ac:dyDescent="0.25">
      <c r="A18" s="57" t="s">
        <v>4</v>
      </c>
      <c r="B18" s="74">
        <v>11.7</v>
      </c>
      <c r="C18" s="74">
        <v>55.6</v>
      </c>
      <c r="D18" s="74">
        <v>32.700000000000003</v>
      </c>
      <c r="E18" s="73"/>
    </row>
    <row r="19" spans="1:5" x14ac:dyDescent="0.25">
      <c r="A19" s="57" t="s">
        <v>8</v>
      </c>
      <c r="B19" s="74">
        <v>14.2</v>
      </c>
      <c r="C19" s="74">
        <v>52.8</v>
      </c>
      <c r="D19" s="74">
        <v>33</v>
      </c>
      <c r="E19" s="73"/>
    </row>
    <row r="20" spans="1:5" x14ac:dyDescent="0.25">
      <c r="A20" s="57" t="s">
        <v>5</v>
      </c>
      <c r="B20" s="74">
        <v>13.8</v>
      </c>
      <c r="C20" s="74">
        <v>52</v>
      </c>
      <c r="D20" s="74">
        <v>34.200000000000003</v>
      </c>
      <c r="E20" s="73"/>
    </row>
    <row r="21" spans="1:5" x14ac:dyDescent="0.25">
      <c r="A21" s="57" t="s">
        <v>3</v>
      </c>
      <c r="B21" s="74">
        <v>11.1</v>
      </c>
      <c r="C21" s="74">
        <v>54.1</v>
      </c>
      <c r="D21" s="74">
        <v>34.9</v>
      </c>
      <c r="E21" s="73"/>
    </row>
    <row r="22" spans="1:5" x14ac:dyDescent="0.25">
      <c r="A22" s="77" t="s">
        <v>82</v>
      </c>
      <c r="B22" s="78"/>
      <c r="C22" s="78"/>
      <c r="D22" s="78"/>
      <c r="E22" s="73"/>
    </row>
    <row r="23" spans="1:5" x14ac:dyDescent="0.25">
      <c r="A23" s="79" t="s">
        <v>20</v>
      </c>
      <c r="B23" s="80" t="s">
        <v>21</v>
      </c>
      <c r="C23" s="81"/>
      <c r="D23" s="81"/>
      <c r="E23" s="82"/>
    </row>
    <row r="24" spans="1:5" x14ac:dyDescent="0.25">
      <c r="A24" s="50" t="s">
        <v>92</v>
      </c>
      <c r="B24" s="81"/>
      <c r="C24" s="81"/>
      <c r="D24" s="81"/>
      <c r="E24" s="73"/>
    </row>
    <row r="25" spans="1:5" x14ac:dyDescent="0.25">
      <c r="A25" s="83"/>
      <c r="B25" s="83"/>
      <c r="C25" s="83"/>
      <c r="D25" s="83"/>
      <c r="E25" s="73"/>
    </row>
    <row r="26" spans="1:5" x14ac:dyDescent="0.25">
      <c r="A26" s="83"/>
      <c r="B26" s="83"/>
      <c r="C26" s="83"/>
      <c r="D26" s="83"/>
      <c r="E26" s="73"/>
    </row>
    <row r="27" spans="1:5" x14ac:dyDescent="0.25">
      <c r="A27" s="84"/>
      <c r="B27" s="84"/>
      <c r="C27" s="84"/>
      <c r="D27" s="84"/>
      <c r="E27" s="73"/>
    </row>
    <row r="28" spans="1:5" x14ac:dyDescent="0.25">
      <c r="A28" s="84"/>
      <c r="B28" s="84"/>
      <c r="C28" s="84"/>
      <c r="D28" s="84"/>
      <c r="E28" s="73"/>
    </row>
    <row r="29" spans="1:5" x14ac:dyDescent="0.25">
      <c r="A29" s="1"/>
      <c r="B29" s="1"/>
      <c r="C29" s="1"/>
      <c r="D29" s="1"/>
    </row>
    <row r="30" spans="1:5" x14ac:dyDescent="0.25">
      <c r="A30" s="1"/>
      <c r="B30" s="1"/>
      <c r="C30" s="1"/>
      <c r="D30" s="1"/>
    </row>
    <row r="31" spans="1:5" x14ac:dyDescent="0.25">
      <c r="A31" s="1"/>
      <c r="B31" s="1"/>
      <c r="C31" s="1"/>
      <c r="D31" s="1"/>
    </row>
    <row r="32" spans="1:5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</sheetData>
  <sortState xmlns:xlrd2="http://schemas.microsoft.com/office/spreadsheetml/2017/richdata2" ref="A4:D21">
    <sortCondition ref="B3:B21"/>
  </sortState>
  <phoneticPr fontId="6" type="noConversion"/>
  <hyperlinks>
    <hyperlink ref="B23" r:id="rId1" xr:uid="{634AF5F1-D39D-4001-BE42-C81DFBF73E66}"/>
  </hyperlinks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14ED3-A2CD-42F8-A127-72F5B5F0D036}">
  <dimension ref="A1:I47"/>
  <sheetViews>
    <sheetView showGridLines="0" zoomScaleNormal="100" workbookViewId="0">
      <selection activeCell="G10" sqref="G10"/>
    </sheetView>
  </sheetViews>
  <sheetFormatPr defaultRowHeight="15" x14ac:dyDescent="0.25"/>
  <cols>
    <col min="1" max="1" width="16.5703125" customWidth="1"/>
    <col min="2" max="2" width="14.7109375" customWidth="1"/>
    <col min="3" max="3" width="15.42578125" customWidth="1"/>
    <col min="4" max="4" width="35.42578125" customWidth="1"/>
    <col min="5" max="5" width="34" customWidth="1"/>
    <col min="6" max="6" width="25.140625" customWidth="1"/>
    <col min="7" max="7" width="13.85546875" customWidth="1"/>
    <col min="11" max="15" width="10" customWidth="1"/>
  </cols>
  <sheetData>
    <row r="1" spans="1:9" ht="18" x14ac:dyDescent="0.25">
      <c r="A1" s="33" t="s">
        <v>113</v>
      </c>
      <c r="B1" s="36"/>
      <c r="C1" s="36"/>
      <c r="D1" s="36"/>
      <c r="E1" s="36"/>
      <c r="F1" s="36"/>
    </row>
    <row r="2" spans="1:9" x14ac:dyDescent="0.25">
      <c r="A2" s="85" t="s">
        <v>43</v>
      </c>
      <c r="B2" s="78"/>
      <c r="C2" s="78"/>
      <c r="D2" s="78"/>
      <c r="E2" s="78"/>
      <c r="F2" s="34"/>
    </row>
    <row r="3" spans="1:9" x14ac:dyDescent="0.25">
      <c r="A3" s="54" t="s">
        <v>22</v>
      </c>
      <c r="B3" s="61" t="s">
        <v>23</v>
      </c>
      <c r="C3" s="61" t="s">
        <v>24</v>
      </c>
      <c r="D3" s="54" t="s">
        <v>60</v>
      </c>
      <c r="E3" s="54" t="s">
        <v>61</v>
      </c>
      <c r="F3" s="35"/>
      <c r="G3" s="21"/>
      <c r="H3" s="21"/>
      <c r="I3" s="21"/>
    </row>
    <row r="4" spans="1:9" x14ac:dyDescent="0.25">
      <c r="A4" s="75" t="s">
        <v>25</v>
      </c>
      <c r="B4" s="44">
        <v>130884</v>
      </c>
      <c r="C4" s="44">
        <v>125040</v>
      </c>
      <c r="D4" s="74">
        <v>4.7973398449269169</v>
      </c>
      <c r="E4" s="74">
        <v>4.4704561624294339</v>
      </c>
      <c r="F4" s="35"/>
      <c r="G4" s="21"/>
      <c r="H4" s="21"/>
      <c r="I4" s="21"/>
    </row>
    <row r="5" spans="1:9" x14ac:dyDescent="0.25">
      <c r="A5" s="75" t="s">
        <v>26</v>
      </c>
      <c r="B5" s="44">
        <v>156654</v>
      </c>
      <c r="C5" s="44">
        <v>149633</v>
      </c>
      <c r="D5" s="74">
        <v>5.7418972224808327</v>
      </c>
      <c r="E5" s="74">
        <v>5.3497102283493563</v>
      </c>
      <c r="F5" s="35"/>
      <c r="G5" s="21"/>
      <c r="H5" s="21"/>
      <c r="I5" s="21"/>
    </row>
    <row r="6" spans="1:9" x14ac:dyDescent="0.25">
      <c r="A6" s="75" t="s">
        <v>27</v>
      </c>
      <c r="B6" s="44">
        <v>157712</v>
      </c>
      <c r="C6" s="44">
        <v>151113</v>
      </c>
      <c r="D6" s="74">
        <v>5.7806764892814551</v>
      </c>
      <c r="E6" s="74">
        <v>5.4026234970665312</v>
      </c>
      <c r="F6" s="35"/>
      <c r="G6" s="21"/>
      <c r="H6" s="21"/>
      <c r="I6" s="21"/>
    </row>
    <row r="7" spans="1:9" x14ac:dyDescent="0.25">
      <c r="A7" s="75" t="s">
        <v>28</v>
      </c>
      <c r="B7" s="44">
        <v>152230</v>
      </c>
      <c r="C7" s="44">
        <v>144441</v>
      </c>
      <c r="D7" s="74">
        <v>5.5797427079950532</v>
      </c>
      <c r="E7" s="74">
        <v>5.1640847613361318</v>
      </c>
      <c r="F7" s="35"/>
      <c r="G7" s="21"/>
      <c r="H7" s="21"/>
      <c r="I7" s="21"/>
    </row>
    <row r="8" spans="1:9" x14ac:dyDescent="0.25">
      <c r="A8" s="75" t="s">
        <v>29</v>
      </c>
      <c r="B8" s="44">
        <v>161679</v>
      </c>
      <c r="C8" s="44">
        <v>152265</v>
      </c>
      <c r="D8" s="74">
        <v>5.9260804130981555</v>
      </c>
      <c r="E8" s="74">
        <v>5.443810041365305</v>
      </c>
      <c r="F8" s="35"/>
      <c r="G8" s="24"/>
      <c r="H8" s="24"/>
      <c r="I8" s="24"/>
    </row>
    <row r="9" spans="1:9" x14ac:dyDescent="0.25">
      <c r="A9" s="75" t="s">
        <v>30</v>
      </c>
      <c r="B9" s="44">
        <v>183092</v>
      </c>
      <c r="C9" s="44">
        <v>172593</v>
      </c>
      <c r="D9" s="74">
        <v>6.7109390520411898</v>
      </c>
      <c r="E9" s="74">
        <v>6.1705809376374221</v>
      </c>
      <c r="F9" s="35"/>
      <c r="G9" s="21"/>
      <c r="H9" s="21"/>
      <c r="I9" s="21"/>
    </row>
    <row r="10" spans="1:9" x14ac:dyDescent="0.25">
      <c r="A10" s="75" t="s">
        <v>31</v>
      </c>
      <c r="B10" s="44">
        <v>181115</v>
      </c>
      <c r="C10" s="44">
        <v>169653</v>
      </c>
      <c r="D10" s="74">
        <v>6.6384753370460752</v>
      </c>
      <c r="E10" s="74">
        <v>6.0654694443749264</v>
      </c>
      <c r="F10" s="35"/>
      <c r="G10" s="21"/>
      <c r="H10" s="21"/>
      <c r="I10" s="21"/>
    </row>
    <row r="11" spans="1:9" x14ac:dyDescent="0.25">
      <c r="A11" s="75" t="s">
        <v>32</v>
      </c>
      <c r="B11" s="44">
        <v>186122</v>
      </c>
      <c r="C11" s="44">
        <v>174660</v>
      </c>
      <c r="D11" s="74">
        <v>6.8219987669805899</v>
      </c>
      <c r="E11" s="74">
        <v>6.2444807527985047</v>
      </c>
      <c r="F11" s="35"/>
      <c r="G11" s="21"/>
      <c r="H11" s="21"/>
      <c r="I11" s="21"/>
    </row>
    <row r="12" spans="1:9" x14ac:dyDescent="0.25">
      <c r="A12" s="75" t="s">
        <v>33</v>
      </c>
      <c r="B12" s="44">
        <v>177928</v>
      </c>
      <c r="C12" s="44">
        <v>168547</v>
      </c>
      <c r="D12" s="74">
        <v>6.5216610428177351</v>
      </c>
      <c r="E12" s="74">
        <v>6.0259275016714158</v>
      </c>
      <c r="F12" s="35"/>
      <c r="G12" s="21"/>
      <c r="H12" s="21"/>
      <c r="I12" s="21"/>
    </row>
    <row r="13" spans="1:9" x14ac:dyDescent="0.25">
      <c r="A13" s="75" t="s">
        <v>34</v>
      </c>
      <c r="B13" s="44">
        <v>159982</v>
      </c>
      <c r="C13" s="44">
        <v>154391</v>
      </c>
      <c r="D13" s="74">
        <v>5.8638796420578378</v>
      </c>
      <c r="E13" s="74">
        <v>5.5198192368333547</v>
      </c>
      <c r="F13" s="35"/>
      <c r="G13" s="21"/>
      <c r="H13" s="21"/>
      <c r="I13" s="21"/>
    </row>
    <row r="14" spans="1:9" x14ac:dyDescent="0.25">
      <c r="A14" s="75" t="s">
        <v>35</v>
      </c>
      <c r="B14" s="44">
        <v>179182</v>
      </c>
      <c r="C14" s="44">
        <v>176612</v>
      </c>
      <c r="D14" s="74">
        <v>6.5676243703867154</v>
      </c>
      <c r="E14" s="74">
        <v>6.3142690639714267</v>
      </c>
      <c r="F14" s="35"/>
      <c r="G14" s="21"/>
      <c r="H14" s="21"/>
      <c r="I14" s="21"/>
    </row>
    <row r="15" spans="1:9" x14ac:dyDescent="0.25">
      <c r="A15" s="75" t="s">
        <v>36</v>
      </c>
      <c r="B15" s="44">
        <v>183719</v>
      </c>
      <c r="C15" s="44">
        <v>185152</v>
      </c>
      <c r="D15" s="74">
        <v>6.7339207158256791</v>
      </c>
      <c r="E15" s="74">
        <v>6.619592925352964</v>
      </c>
      <c r="F15" s="35"/>
      <c r="G15" s="21"/>
      <c r="H15" s="21"/>
      <c r="I15" s="21"/>
    </row>
    <row r="16" spans="1:9" x14ac:dyDescent="0.25">
      <c r="A16" s="75" t="s">
        <v>37</v>
      </c>
      <c r="B16" s="44">
        <v>176283</v>
      </c>
      <c r="C16" s="44">
        <v>183336</v>
      </c>
      <c r="D16" s="74">
        <v>6.4613662470833084</v>
      </c>
      <c r="E16" s="74">
        <v>6.5546669145486458</v>
      </c>
      <c r="F16" s="35"/>
      <c r="G16" s="21"/>
      <c r="H16" s="21"/>
      <c r="I16" s="21"/>
    </row>
    <row r="17" spans="1:9" x14ac:dyDescent="0.25">
      <c r="A17" s="75" t="s">
        <v>38</v>
      </c>
      <c r="B17" s="44">
        <v>171275</v>
      </c>
      <c r="C17" s="44">
        <v>185685</v>
      </c>
      <c r="D17" s="74">
        <v>6.2778061637775258</v>
      </c>
      <c r="E17" s="74">
        <v>6.6386488525328646</v>
      </c>
      <c r="F17" s="35"/>
      <c r="G17" s="24"/>
      <c r="H17" s="24"/>
      <c r="I17" s="24"/>
    </row>
    <row r="18" spans="1:9" x14ac:dyDescent="0.25">
      <c r="A18" s="75" t="s">
        <v>39</v>
      </c>
      <c r="B18" s="44">
        <v>163697</v>
      </c>
      <c r="C18" s="44">
        <v>186034</v>
      </c>
      <c r="D18" s="74">
        <v>6.0000469163152221</v>
      </c>
      <c r="E18" s="74">
        <v>6.6511263733317127</v>
      </c>
      <c r="F18" s="35"/>
      <c r="G18" s="21"/>
      <c r="H18" s="21"/>
      <c r="I18" s="21"/>
    </row>
    <row r="19" spans="1:9" x14ac:dyDescent="0.25">
      <c r="A19" s="75" t="s">
        <v>40</v>
      </c>
      <c r="B19" s="44">
        <v>93987</v>
      </c>
      <c r="C19" s="44">
        <v>118190</v>
      </c>
      <c r="D19" s="74">
        <v>3.4449404052836563</v>
      </c>
      <c r="E19" s="74">
        <v>4.2255535335695367</v>
      </c>
      <c r="F19" s="35"/>
      <c r="G19" s="21"/>
      <c r="H19" s="21"/>
      <c r="I19" s="21"/>
    </row>
    <row r="20" spans="1:9" x14ac:dyDescent="0.25">
      <c r="A20" s="75" t="s">
        <v>41</v>
      </c>
      <c r="B20" s="44">
        <v>65140</v>
      </c>
      <c r="C20" s="44">
        <v>96256</v>
      </c>
      <c r="D20" s="74">
        <v>2.3876006043407854</v>
      </c>
      <c r="E20" s="74">
        <v>3.441364590297566</v>
      </c>
      <c r="F20" s="35"/>
      <c r="G20" s="21"/>
      <c r="H20" s="21"/>
      <c r="I20" s="21"/>
    </row>
    <row r="21" spans="1:9" x14ac:dyDescent="0.25">
      <c r="A21" s="75" t="s">
        <v>42</v>
      </c>
      <c r="B21" s="44">
        <v>47581</v>
      </c>
      <c r="C21" s="44">
        <v>103429</v>
      </c>
      <c r="D21" s="74">
        <v>1.7440040582612666</v>
      </c>
      <c r="E21" s="74">
        <v>3.6978151825329006</v>
      </c>
      <c r="F21" s="34"/>
    </row>
    <row r="22" spans="1:9" x14ac:dyDescent="0.25">
      <c r="A22" s="86" t="s">
        <v>50</v>
      </c>
      <c r="B22" s="87">
        <f>SUBTOTAL(109,Taulukko5[Miehet])</f>
        <v>2728262</v>
      </c>
      <c r="C22" s="88">
        <f>SUBTOTAL(109,Taulukko5[Naiset])</f>
        <v>2797030</v>
      </c>
      <c r="D22" s="88"/>
      <c r="E22" s="88"/>
      <c r="F22" s="34"/>
    </row>
    <row r="23" spans="1:9" x14ac:dyDescent="0.25">
      <c r="A23" s="89" t="s">
        <v>44</v>
      </c>
      <c r="B23" s="90"/>
      <c r="C23" s="90"/>
      <c r="D23" s="91"/>
      <c r="E23" s="91"/>
      <c r="F23" s="37"/>
    </row>
    <row r="24" spans="1:9" x14ac:dyDescent="0.25">
      <c r="A24" s="54" t="s">
        <v>22</v>
      </c>
      <c r="B24" s="54" t="s">
        <v>23</v>
      </c>
      <c r="C24" s="54" t="s">
        <v>24</v>
      </c>
      <c r="D24" s="92" t="s">
        <v>60</v>
      </c>
      <c r="E24" s="92" t="s">
        <v>61</v>
      </c>
      <c r="F24" s="36"/>
      <c r="G24" s="21"/>
      <c r="H24" s="21"/>
      <c r="I24" s="22"/>
    </row>
    <row r="25" spans="1:9" x14ac:dyDescent="0.25">
      <c r="A25" s="75" t="s">
        <v>25</v>
      </c>
      <c r="B25" s="44">
        <v>4568</v>
      </c>
      <c r="C25" s="44">
        <v>4442</v>
      </c>
      <c r="D25" s="74">
        <v>4.8527084019419329</v>
      </c>
      <c r="E25" s="74">
        <v>4.6979439884931047</v>
      </c>
      <c r="F25" s="36"/>
      <c r="G25" s="21"/>
      <c r="H25" s="21"/>
      <c r="I25" s="22"/>
    </row>
    <row r="26" spans="1:9" x14ac:dyDescent="0.25">
      <c r="A26" s="75" t="s">
        <v>26</v>
      </c>
      <c r="B26" s="44">
        <v>5634</v>
      </c>
      <c r="C26" s="44">
        <v>5357</v>
      </c>
      <c r="D26" s="74">
        <v>5.9851486726227785</v>
      </c>
      <c r="E26" s="74">
        <v>5.6656654539301128</v>
      </c>
      <c r="F26" s="36"/>
      <c r="G26" s="21"/>
      <c r="H26" s="21"/>
      <c r="I26" s="22"/>
    </row>
    <row r="27" spans="1:9" x14ac:dyDescent="0.25">
      <c r="A27" s="75" t="s">
        <v>27</v>
      </c>
      <c r="B27" s="44">
        <v>5722</v>
      </c>
      <c r="C27" s="44">
        <v>5469</v>
      </c>
      <c r="D27" s="74">
        <v>6.078633422922886</v>
      </c>
      <c r="E27" s="74">
        <v>5.7841187917759536</v>
      </c>
      <c r="F27" s="36"/>
      <c r="G27" s="21"/>
      <c r="H27" s="21"/>
      <c r="I27" s="22"/>
    </row>
    <row r="28" spans="1:9" x14ac:dyDescent="0.25">
      <c r="A28" s="75" t="s">
        <v>28</v>
      </c>
      <c r="B28" s="44">
        <v>5865</v>
      </c>
      <c r="C28" s="44">
        <v>5250</v>
      </c>
      <c r="D28" s="74">
        <v>6.2305461421605601</v>
      </c>
      <c r="E28" s="74">
        <v>5.5525002115238173</v>
      </c>
      <c r="F28" s="36"/>
      <c r="G28" s="21"/>
      <c r="H28" s="21"/>
      <c r="I28" s="22"/>
    </row>
    <row r="29" spans="1:9" x14ac:dyDescent="0.25">
      <c r="A29" s="75" t="s">
        <v>29</v>
      </c>
      <c r="B29" s="44">
        <v>4927</v>
      </c>
      <c r="C29" s="44">
        <v>4140</v>
      </c>
      <c r="D29" s="74">
        <v>5.2340836900980525</v>
      </c>
      <c r="E29" s="74">
        <v>4.3785430239444967</v>
      </c>
      <c r="F29" s="36"/>
      <c r="G29" s="24"/>
      <c r="H29" s="24"/>
      <c r="I29" s="23"/>
    </row>
    <row r="30" spans="1:9" x14ac:dyDescent="0.25">
      <c r="A30" s="75" t="s">
        <v>30</v>
      </c>
      <c r="B30" s="44">
        <v>5196</v>
      </c>
      <c r="C30" s="44">
        <v>4716</v>
      </c>
      <c r="D30" s="74">
        <v>5.5198495745381537</v>
      </c>
      <c r="E30" s="74">
        <v>4.987731618580252</v>
      </c>
      <c r="F30" s="36"/>
      <c r="G30" s="21"/>
      <c r="H30" s="21"/>
      <c r="I30" s="22"/>
    </row>
    <row r="31" spans="1:9" x14ac:dyDescent="0.25">
      <c r="A31" s="75" t="s">
        <v>31</v>
      </c>
      <c r="B31" s="44">
        <v>5223</v>
      </c>
      <c r="C31" s="44">
        <v>4809</v>
      </c>
      <c r="D31" s="74">
        <v>5.5485323956529591</v>
      </c>
      <c r="E31" s="74">
        <v>5.0860901937558172</v>
      </c>
      <c r="F31" s="36"/>
      <c r="G31" s="21"/>
      <c r="H31" s="24"/>
      <c r="I31" s="22"/>
    </row>
    <row r="32" spans="1:9" x14ac:dyDescent="0.25">
      <c r="A32" s="75" t="s">
        <v>32</v>
      </c>
      <c r="B32" s="44">
        <v>5686</v>
      </c>
      <c r="C32" s="44">
        <v>5328</v>
      </c>
      <c r="D32" s="74">
        <v>6.0403896614364783</v>
      </c>
      <c r="E32" s="74">
        <v>5.6349945003807429</v>
      </c>
      <c r="F32" s="36"/>
      <c r="G32" s="21"/>
      <c r="H32" s="21"/>
      <c r="I32" s="22"/>
    </row>
    <row r="33" spans="1:9" x14ac:dyDescent="0.25">
      <c r="A33" s="75" t="s">
        <v>33</v>
      </c>
      <c r="B33" s="44">
        <v>5483</v>
      </c>
      <c r="C33" s="44">
        <v>5080</v>
      </c>
      <c r="D33" s="74">
        <v>5.8247373397214579</v>
      </c>
      <c r="E33" s="74">
        <v>5.3727049665792368</v>
      </c>
      <c r="F33" s="36"/>
      <c r="G33" s="21"/>
      <c r="H33" s="21"/>
      <c r="I33" s="22"/>
    </row>
    <row r="34" spans="1:9" x14ac:dyDescent="0.25">
      <c r="A34" s="75" t="s">
        <v>34</v>
      </c>
      <c r="B34" s="44">
        <v>5071</v>
      </c>
      <c r="C34" s="44">
        <v>4843</v>
      </c>
      <c r="D34" s="74">
        <v>5.3870587360436835</v>
      </c>
      <c r="E34" s="74">
        <v>5.1220492427447333</v>
      </c>
      <c r="F34" s="36"/>
      <c r="G34" s="21"/>
      <c r="H34" s="21"/>
      <c r="I34" s="22"/>
    </row>
    <row r="35" spans="1:9" x14ac:dyDescent="0.25">
      <c r="A35" s="75" t="s">
        <v>35</v>
      </c>
      <c r="B35" s="44">
        <v>6029</v>
      </c>
      <c r="C35" s="44">
        <v>5784</v>
      </c>
      <c r="D35" s="74">
        <v>6.4047677222653059</v>
      </c>
      <c r="E35" s="74">
        <v>6.1172688044673826</v>
      </c>
      <c r="F35" s="36"/>
      <c r="G35" s="21"/>
      <c r="H35" s="21"/>
      <c r="I35" s="22"/>
    </row>
    <row r="36" spans="1:9" x14ac:dyDescent="0.25">
      <c r="A36" s="75" t="s">
        <v>36</v>
      </c>
      <c r="B36" s="44">
        <v>6398</v>
      </c>
      <c r="C36" s="44">
        <v>6418</v>
      </c>
      <c r="D36" s="74">
        <v>6.7967662775009829</v>
      </c>
      <c r="E36" s="74">
        <v>6.7877993062018778</v>
      </c>
      <c r="F36" s="36"/>
      <c r="G36" s="21"/>
      <c r="H36" s="21"/>
      <c r="I36" s="22"/>
    </row>
    <row r="37" spans="1:9" x14ac:dyDescent="0.25">
      <c r="A37" s="75" t="s">
        <v>37</v>
      </c>
      <c r="B37" s="44">
        <v>6707</v>
      </c>
      <c r="C37" s="44">
        <v>6711</v>
      </c>
      <c r="D37" s="74">
        <v>7.1250252302593147</v>
      </c>
      <c r="E37" s="74">
        <v>7.0976816989593035</v>
      </c>
      <c r="F37" s="36"/>
      <c r="G37" s="24"/>
      <c r="H37" s="24"/>
      <c r="I37" s="23"/>
    </row>
    <row r="38" spans="1:9" x14ac:dyDescent="0.25">
      <c r="A38" s="75" t="s">
        <v>38</v>
      </c>
      <c r="B38" s="44">
        <v>7036</v>
      </c>
      <c r="C38" s="44">
        <v>6810</v>
      </c>
      <c r="D38" s="74">
        <v>7.4745307171767612</v>
      </c>
      <c r="E38" s="74">
        <v>7.2023859886623232</v>
      </c>
      <c r="F38" s="36"/>
      <c r="G38" s="24"/>
      <c r="H38" s="24"/>
      <c r="I38" s="23"/>
    </row>
    <row r="39" spans="1:9" x14ac:dyDescent="0.25">
      <c r="A39" s="75" t="s">
        <v>39</v>
      </c>
      <c r="B39" s="44">
        <v>6368</v>
      </c>
      <c r="C39" s="44">
        <v>6815</v>
      </c>
      <c r="D39" s="74">
        <v>6.7648964762623098</v>
      </c>
      <c r="E39" s="74">
        <v>7.2076740841018703</v>
      </c>
      <c r="F39" s="36"/>
      <c r="G39" s="21"/>
      <c r="H39" s="21"/>
      <c r="I39" s="22"/>
    </row>
    <row r="40" spans="1:9" x14ac:dyDescent="0.25">
      <c r="A40" s="75" t="s">
        <v>40</v>
      </c>
      <c r="B40" s="44">
        <v>3422</v>
      </c>
      <c r="C40" s="44">
        <v>4242</v>
      </c>
      <c r="D40" s="74">
        <v>3.6352819946246271</v>
      </c>
      <c r="E40" s="74">
        <v>4.486420170911245</v>
      </c>
      <c r="F40" s="36"/>
      <c r="G40" s="24"/>
      <c r="H40" s="24"/>
      <c r="I40" s="23"/>
    </row>
    <row r="41" spans="1:9" x14ac:dyDescent="0.25">
      <c r="A41" s="75" t="s">
        <v>41</v>
      </c>
      <c r="B41" s="44">
        <v>2709</v>
      </c>
      <c r="C41" s="44">
        <v>3843</v>
      </c>
      <c r="D41" s="74">
        <v>2.8778430518521669</v>
      </c>
      <c r="E41" s="74">
        <v>4.064430154835434</v>
      </c>
      <c r="F41" s="36"/>
      <c r="G41" s="21"/>
      <c r="H41" s="21"/>
      <c r="I41" s="22"/>
    </row>
    <row r="42" spans="1:9" x14ac:dyDescent="0.25">
      <c r="A42" s="75" t="s">
        <v>42</v>
      </c>
      <c r="B42" s="44">
        <v>2089</v>
      </c>
      <c r="C42" s="44">
        <v>4495</v>
      </c>
      <c r="D42" s="74">
        <v>2.2192004929195925</v>
      </c>
      <c r="E42" s="74">
        <v>4.7539978001522973</v>
      </c>
      <c r="F42" s="34"/>
    </row>
    <row r="43" spans="1:9" x14ac:dyDescent="0.25">
      <c r="A43" s="57" t="s">
        <v>50</v>
      </c>
      <c r="B43" s="44">
        <f>SUBTOTAL(109,Taulukko8[Miehet])</f>
        <v>94133</v>
      </c>
      <c r="C43" s="57">
        <f>SUBTOTAL(109,Taulukko8[Naiset])</f>
        <v>94552</v>
      </c>
      <c r="D43" s="57"/>
      <c r="E43" s="57"/>
      <c r="F43" s="34"/>
    </row>
    <row r="44" spans="1:9" x14ac:dyDescent="0.25">
      <c r="A44" s="77" t="s">
        <v>87</v>
      </c>
      <c r="B44" s="78"/>
      <c r="C44" s="78"/>
      <c r="D44" s="78"/>
      <c r="E44" s="78"/>
      <c r="F44" s="34"/>
    </row>
    <row r="45" spans="1:9" x14ac:dyDescent="0.25">
      <c r="A45" s="79" t="s">
        <v>20</v>
      </c>
      <c r="B45" s="80" t="s">
        <v>21</v>
      </c>
      <c r="C45" s="78"/>
      <c r="D45" s="78"/>
      <c r="E45" s="78"/>
      <c r="F45" s="34"/>
    </row>
    <row r="46" spans="1:9" x14ac:dyDescent="0.25">
      <c r="A46" s="50" t="s">
        <v>92</v>
      </c>
      <c r="B46" s="81"/>
      <c r="C46" s="78"/>
      <c r="D46" s="78"/>
      <c r="E46" s="78"/>
      <c r="F46" s="34"/>
    </row>
    <row r="47" spans="1:9" x14ac:dyDescent="0.25">
      <c r="A47" s="73"/>
      <c r="B47" s="73"/>
      <c r="C47" s="73"/>
      <c r="D47" s="73"/>
      <c r="E47" s="73"/>
    </row>
  </sheetData>
  <hyperlinks>
    <hyperlink ref="B45" r:id="rId1" xr:uid="{FDE13FEE-81FF-4AEE-9414-E16CE9F6191E}"/>
  </hyperlinks>
  <pageMargins left="0.7" right="0.7" top="0.75" bottom="0.75" header="0.3" footer="0.3"/>
  <pageSetup paperSize="9" orientation="portrait"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83BD-8F96-41CB-ACEC-F269A80EC570}">
  <dimension ref="A1:U23"/>
  <sheetViews>
    <sheetView workbookViewId="0">
      <selection activeCell="Z10" sqref="Z10"/>
    </sheetView>
  </sheetViews>
  <sheetFormatPr defaultRowHeight="15" x14ac:dyDescent="0.25"/>
  <sheetData>
    <row r="1" spans="1:21" ht="18.75" x14ac:dyDescent="0.3">
      <c r="A1" s="14" t="s">
        <v>73</v>
      </c>
      <c r="B1" s="13"/>
      <c r="C1" s="13"/>
      <c r="K1" s="18" t="s">
        <v>73</v>
      </c>
      <c r="L1" s="17"/>
      <c r="M1" s="17"/>
      <c r="N1" s="17"/>
    </row>
    <row r="3" spans="1:21" x14ac:dyDescent="0.25">
      <c r="A3" s="13"/>
      <c r="B3" s="13"/>
      <c r="C3" s="15"/>
      <c r="D3" s="15"/>
      <c r="K3" s="17"/>
      <c r="L3" s="17"/>
      <c r="M3" s="19" t="s">
        <v>23</v>
      </c>
      <c r="O3" s="19" t="s">
        <v>24</v>
      </c>
    </row>
    <row r="4" spans="1:21" x14ac:dyDescent="0.25">
      <c r="A4" s="13"/>
      <c r="B4" s="13"/>
      <c r="C4" s="19" t="s">
        <v>23</v>
      </c>
      <c r="D4" s="19" t="s">
        <v>24</v>
      </c>
      <c r="F4" s="2" t="s">
        <v>89</v>
      </c>
      <c r="G4" s="2" t="s">
        <v>88</v>
      </c>
      <c r="H4" s="2" t="s">
        <v>89</v>
      </c>
      <c r="I4" s="2" t="s">
        <v>90</v>
      </c>
      <c r="K4" s="17"/>
      <c r="L4" s="17"/>
      <c r="M4" s="19" t="s">
        <v>74</v>
      </c>
      <c r="N4" t="s">
        <v>86</v>
      </c>
      <c r="O4" s="19" t="s">
        <v>74</v>
      </c>
      <c r="P4" t="s">
        <v>86</v>
      </c>
      <c r="R4" s="2" t="s">
        <v>89</v>
      </c>
      <c r="S4" s="2" t="s">
        <v>88</v>
      </c>
      <c r="T4" s="2" t="s">
        <v>89</v>
      </c>
      <c r="U4" s="2" t="s">
        <v>90</v>
      </c>
    </row>
    <row r="5" spans="1:21" x14ac:dyDescent="0.25">
      <c r="A5" s="15" t="s">
        <v>76</v>
      </c>
      <c r="B5" s="15" t="s">
        <v>83</v>
      </c>
      <c r="C5" s="16">
        <v>4568</v>
      </c>
      <c r="D5" s="16">
        <v>4442</v>
      </c>
      <c r="F5" s="21">
        <f>(C5/C23)*100</f>
        <v>4.8527084019419329</v>
      </c>
      <c r="G5" s="19" t="s">
        <v>83</v>
      </c>
      <c r="H5" s="21">
        <f>0-F5</f>
        <v>-4.8527084019419329</v>
      </c>
      <c r="I5" s="21">
        <f>(D5/D23)*100</f>
        <v>4.6979439884931047</v>
      </c>
      <c r="K5" s="19" t="s">
        <v>75</v>
      </c>
      <c r="L5" s="19" t="s">
        <v>83</v>
      </c>
      <c r="M5" s="20">
        <v>130884</v>
      </c>
      <c r="N5">
        <f>(M5/M23)*100</f>
        <v>4.7973398449269169</v>
      </c>
      <c r="O5" s="20">
        <v>125040</v>
      </c>
      <c r="P5">
        <f>(O5/O23)*100</f>
        <v>4.4704561624294339</v>
      </c>
      <c r="R5" s="21">
        <v>4.7973398449269169</v>
      </c>
      <c r="S5" s="19" t="s">
        <v>83</v>
      </c>
      <c r="T5" s="21">
        <f>0-R5</f>
        <v>-4.7973398449269169</v>
      </c>
      <c r="U5" s="21">
        <v>4.4704561624294339</v>
      </c>
    </row>
    <row r="6" spans="1:21" x14ac:dyDescent="0.25">
      <c r="A6" s="13"/>
      <c r="B6" s="15" t="s">
        <v>26</v>
      </c>
      <c r="C6" s="16">
        <v>5634</v>
      </c>
      <c r="D6" s="16">
        <v>5357</v>
      </c>
      <c r="F6" s="21">
        <f>(C6/C23)*100</f>
        <v>5.9851486726227785</v>
      </c>
      <c r="G6" s="19" t="s">
        <v>26</v>
      </c>
      <c r="H6" s="21">
        <f t="shared" ref="H6:H22" si="0">0-F6</f>
        <v>-5.9851486726227785</v>
      </c>
      <c r="I6" s="21">
        <f>(D6/D23)*100</f>
        <v>5.6656654539301128</v>
      </c>
      <c r="K6" s="17"/>
      <c r="L6" s="19" t="s">
        <v>26</v>
      </c>
      <c r="M6" s="20">
        <v>156654</v>
      </c>
      <c r="N6">
        <f>(M6/M23)*100</f>
        <v>5.7418972224808327</v>
      </c>
      <c r="O6" s="20">
        <v>149633</v>
      </c>
      <c r="P6">
        <f>(O6/O23)*100</f>
        <v>5.3497102283493563</v>
      </c>
      <c r="R6" s="21">
        <v>5.7418972224808327</v>
      </c>
      <c r="S6" s="19" t="s">
        <v>26</v>
      </c>
      <c r="T6" s="21">
        <f t="shared" ref="T6:T22" si="1">0-R6</f>
        <v>-5.7418972224808327</v>
      </c>
      <c r="U6" s="21">
        <v>5.3497102283493563</v>
      </c>
    </row>
    <row r="7" spans="1:21" x14ac:dyDescent="0.25">
      <c r="A7" s="13"/>
      <c r="B7" s="15" t="s">
        <v>27</v>
      </c>
      <c r="C7" s="16">
        <v>5722</v>
      </c>
      <c r="D7" s="16">
        <v>5469</v>
      </c>
      <c r="F7" s="21">
        <f>(C7/C23)*100</f>
        <v>6.078633422922886</v>
      </c>
      <c r="G7" s="19" t="s">
        <v>27</v>
      </c>
      <c r="H7" s="21">
        <f t="shared" si="0"/>
        <v>-6.078633422922886</v>
      </c>
      <c r="I7" s="21">
        <f>(D7/D23)*100</f>
        <v>5.7841187917759536</v>
      </c>
      <c r="K7" s="17"/>
      <c r="L7" s="19" t="s">
        <v>27</v>
      </c>
      <c r="M7" s="20">
        <v>157712</v>
      </c>
      <c r="N7">
        <f>(M7/M23)*100</f>
        <v>5.7806764892814551</v>
      </c>
      <c r="O7" s="20">
        <v>151113</v>
      </c>
      <c r="P7">
        <f>(O7/O23)*100</f>
        <v>5.4026234970665312</v>
      </c>
      <c r="R7" s="21">
        <v>5.7806764892814551</v>
      </c>
      <c r="S7" s="19" t="s">
        <v>27</v>
      </c>
      <c r="T7" s="21">
        <f t="shared" si="1"/>
        <v>-5.7806764892814551</v>
      </c>
      <c r="U7" s="21">
        <v>5.4026234970665312</v>
      </c>
    </row>
    <row r="8" spans="1:21" x14ac:dyDescent="0.25">
      <c r="A8" s="13"/>
      <c r="B8" s="15" t="s">
        <v>28</v>
      </c>
      <c r="C8" s="16">
        <v>5865</v>
      </c>
      <c r="D8" s="16">
        <v>5250</v>
      </c>
      <c r="F8" s="21">
        <f>(C8/C23)*100</f>
        <v>6.2305461421605601</v>
      </c>
      <c r="G8" s="19" t="s">
        <v>28</v>
      </c>
      <c r="H8" s="21">
        <f t="shared" si="0"/>
        <v>-6.2305461421605601</v>
      </c>
      <c r="I8" s="21">
        <f>(D8/D23)*100</f>
        <v>5.5525002115238173</v>
      </c>
      <c r="K8" s="17"/>
      <c r="L8" s="19" t="s">
        <v>28</v>
      </c>
      <c r="M8" s="20">
        <v>152230</v>
      </c>
      <c r="N8">
        <f>(M8/M23)*100</f>
        <v>5.5797427079950532</v>
      </c>
      <c r="O8" s="20">
        <v>144441</v>
      </c>
      <c r="P8">
        <f>(O8/O23)*100</f>
        <v>5.1640847613361318</v>
      </c>
      <c r="R8" s="21">
        <v>5.5797427079950532</v>
      </c>
      <c r="S8" s="19" t="s">
        <v>28</v>
      </c>
      <c r="T8" s="21">
        <f t="shared" si="1"/>
        <v>-5.5797427079950532</v>
      </c>
      <c r="U8" s="21">
        <v>5.1640847613361318</v>
      </c>
    </row>
    <row r="9" spans="1:21" x14ac:dyDescent="0.25">
      <c r="A9" s="13"/>
      <c r="B9" s="15" t="s">
        <v>29</v>
      </c>
      <c r="C9" s="16">
        <v>4927</v>
      </c>
      <c r="D9" s="16">
        <v>4140</v>
      </c>
      <c r="F9" s="21">
        <f>(C9/C23)*100</f>
        <v>5.2340836900980525</v>
      </c>
      <c r="G9" s="19" t="s">
        <v>29</v>
      </c>
      <c r="H9" s="21">
        <f t="shared" si="0"/>
        <v>-5.2340836900980525</v>
      </c>
      <c r="I9" s="21">
        <f>(D9/D23)*100</f>
        <v>4.3785430239444967</v>
      </c>
      <c r="K9" s="17"/>
      <c r="L9" s="19" t="s">
        <v>29</v>
      </c>
      <c r="M9" s="20">
        <v>161679</v>
      </c>
      <c r="N9">
        <f>(M9/M23)*100</f>
        <v>5.9260804130981555</v>
      </c>
      <c r="O9" s="20">
        <v>152265</v>
      </c>
      <c r="P9">
        <f>(O9/O23)*100</f>
        <v>5.443810041365305</v>
      </c>
      <c r="R9" s="21">
        <v>5.9260804130981555</v>
      </c>
      <c r="S9" s="19" t="s">
        <v>29</v>
      </c>
      <c r="T9" s="21">
        <f t="shared" si="1"/>
        <v>-5.9260804130981555</v>
      </c>
      <c r="U9" s="21">
        <v>5.443810041365305</v>
      </c>
    </row>
    <row r="10" spans="1:21" x14ac:dyDescent="0.25">
      <c r="A10" s="13"/>
      <c r="B10" s="15" t="s">
        <v>30</v>
      </c>
      <c r="C10" s="16">
        <v>5196</v>
      </c>
      <c r="D10" s="16">
        <v>4716</v>
      </c>
      <c r="F10" s="21">
        <f>(C10/C23)*100</f>
        <v>5.5198495745381537</v>
      </c>
      <c r="G10" s="19" t="s">
        <v>30</v>
      </c>
      <c r="H10" s="21">
        <f t="shared" si="0"/>
        <v>-5.5198495745381537</v>
      </c>
      <c r="I10" s="21">
        <f>(D10/D23)*100</f>
        <v>4.987731618580252</v>
      </c>
      <c r="K10" s="17"/>
      <c r="L10" s="19" t="s">
        <v>30</v>
      </c>
      <c r="M10" s="20">
        <v>183092</v>
      </c>
      <c r="N10">
        <f>(M10/M23)*100</f>
        <v>6.7109390520411898</v>
      </c>
      <c r="O10" s="20">
        <v>172593</v>
      </c>
      <c r="P10">
        <f>(O10/O23)*100</f>
        <v>6.1705809376374221</v>
      </c>
      <c r="R10" s="21">
        <v>6.7109390520411898</v>
      </c>
      <c r="S10" s="19" t="s">
        <v>30</v>
      </c>
      <c r="T10" s="21">
        <f t="shared" si="1"/>
        <v>-6.7109390520411898</v>
      </c>
      <c r="U10" s="21">
        <v>6.1705809376374221</v>
      </c>
    </row>
    <row r="11" spans="1:21" x14ac:dyDescent="0.25">
      <c r="A11" s="13"/>
      <c r="B11" s="15" t="s">
        <v>31</v>
      </c>
      <c r="C11" s="16">
        <v>5223</v>
      </c>
      <c r="D11" s="16">
        <v>4809</v>
      </c>
      <c r="F11" s="21">
        <f>(C11/C23)*100</f>
        <v>5.5485323956529591</v>
      </c>
      <c r="G11" s="19" t="s">
        <v>31</v>
      </c>
      <c r="H11" s="21">
        <f t="shared" si="0"/>
        <v>-5.5485323956529591</v>
      </c>
      <c r="I11" s="21">
        <f>(D11/D23)*100</f>
        <v>5.0860901937558172</v>
      </c>
      <c r="K11" s="17"/>
      <c r="L11" s="19" t="s">
        <v>31</v>
      </c>
      <c r="M11" s="20">
        <v>181115</v>
      </c>
      <c r="N11">
        <f>(M11/M23)*100</f>
        <v>6.6384753370460752</v>
      </c>
      <c r="O11" s="20">
        <v>169653</v>
      </c>
      <c r="P11">
        <f>(O11/O23)*100</f>
        <v>6.0654694443749264</v>
      </c>
      <c r="R11" s="21">
        <v>6.6384753370460752</v>
      </c>
      <c r="S11" s="19" t="s">
        <v>31</v>
      </c>
      <c r="T11" s="21">
        <f t="shared" si="1"/>
        <v>-6.6384753370460752</v>
      </c>
      <c r="U11" s="21">
        <v>6.0654694443749264</v>
      </c>
    </row>
    <row r="12" spans="1:21" x14ac:dyDescent="0.25">
      <c r="A12" s="13"/>
      <c r="B12" s="15" t="s">
        <v>32</v>
      </c>
      <c r="C12" s="16">
        <v>5686</v>
      </c>
      <c r="D12" s="16">
        <v>5328</v>
      </c>
      <c r="F12" s="21">
        <f>(C12/C23)*100</f>
        <v>6.0403896614364783</v>
      </c>
      <c r="G12" s="19" t="s">
        <v>32</v>
      </c>
      <c r="H12" s="21">
        <f t="shared" si="0"/>
        <v>-6.0403896614364783</v>
      </c>
      <c r="I12" s="21">
        <f>(D12/D23)*100</f>
        <v>5.6349945003807429</v>
      </c>
      <c r="K12" s="17"/>
      <c r="L12" s="19" t="s">
        <v>32</v>
      </c>
      <c r="M12" s="20">
        <v>186122</v>
      </c>
      <c r="N12">
        <f>(M12/M23)*100</f>
        <v>6.8219987669805899</v>
      </c>
      <c r="O12" s="20">
        <v>174660</v>
      </c>
      <c r="P12">
        <f>(O12/O23)*100</f>
        <v>6.2444807527985047</v>
      </c>
      <c r="R12" s="21">
        <v>6.8219987669805899</v>
      </c>
      <c r="S12" s="19" t="s">
        <v>32</v>
      </c>
      <c r="T12" s="21">
        <f t="shared" si="1"/>
        <v>-6.8219987669805899</v>
      </c>
      <c r="U12" s="21">
        <v>6.2444807527985047</v>
      </c>
    </row>
    <row r="13" spans="1:21" x14ac:dyDescent="0.25">
      <c r="A13" s="13"/>
      <c r="B13" s="15" t="s">
        <v>33</v>
      </c>
      <c r="C13" s="16">
        <v>5483</v>
      </c>
      <c r="D13" s="16">
        <v>5080</v>
      </c>
      <c r="F13" s="21">
        <f>(C13/C23)*100</f>
        <v>5.8247373397214579</v>
      </c>
      <c r="G13" s="19" t="s">
        <v>33</v>
      </c>
      <c r="H13" s="21">
        <f t="shared" si="0"/>
        <v>-5.8247373397214579</v>
      </c>
      <c r="I13" s="21">
        <f>(D13/D23)*100</f>
        <v>5.3727049665792368</v>
      </c>
      <c r="K13" s="17"/>
      <c r="L13" s="19" t="s">
        <v>33</v>
      </c>
      <c r="M13" s="20">
        <v>177928</v>
      </c>
      <c r="N13">
        <f>(M13/M23)*100</f>
        <v>6.5216610428177351</v>
      </c>
      <c r="O13" s="20">
        <v>168547</v>
      </c>
      <c r="P13">
        <f>(O13/O23)*100</f>
        <v>6.0259275016714158</v>
      </c>
      <c r="R13" s="21">
        <v>6.5216610428177351</v>
      </c>
      <c r="S13" s="19" t="s">
        <v>33</v>
      </c>
      <c r="T13" s="21">
        <f t="shared" si="1"/>
        <v>-6.5216610428177351</v>
      </c>
      <c r="U13" s="21">
        <v>6.0259275016714158</v>
      </c>
    </row>
    <row r="14" spans="1:21" x14ac:dyDescent="0.25">
      <c r="A14" s="13"/>
      <c r="B14" s="15" t="s">
        <v>34</v>
      </c>
      <c r="C14" s="16">
        <v>5071</v>
      </c>
      <c r="D14" s="16">
        <v>4843</v>
      </c>
      <c r="F14" s="21">
        <f>(C14/C23)*100</f>
        <v>5.3870587360436835</v>
      </c>
      <c r="G14" s="19" t="s">
        <v>34</v>
      </c>
      <c r="H14" s="21">
        <f t="shared" si="0"/>
        <v>-5.3870587360436835</v>
      </c>
      <c r="I14" s="21">
        <f>(D14/D23)*100</f>
        <v>5.1220492427447333</v>
      </c>
      <c r="K14" s="17"/>
      <c r="L14" s="19" t="s">
        <v>34</v>
      </c>
      <c r="M14" s="20">
        <v>159982</v>
      </c>
      <c r="N14">
        <f>(M14/M23)*100</f>
        <v>5.8638796420578378</v>
      </c>
      <c r="O14" s="20">
        <v>154391</v>
      </c>
      <c r="P14">
        <f>(O14/O23)*100</f>
        <v>5.5198192368333547</v>
      </c>
      <c r="R14" s="21">
        <v>5.8638796420578378</v>
      </c>
      <c r="S14" s="19" t="s">
        <v>34</v>
      </c>
      <c r="T14" s="21">
        <f t="shared" si="1"/>
        <v>-5.8638796420578378</v>
      </c>
      <c r="U14" s="21">
        <v>5.5198192368333547</v>
      </c>
    </row>
    <row r="15" spans="1:21" x14ac:dyDescent="0.25">
      <c r="A15" s="13"/>
      <c r="B15" s="15" t="s">
        <v>35</v>
      </c>
      <c r="C15" s="16">
        <v>6029</v>
      </c>
      <c r="D15" s="16">
        <v>5784</v>
      </c>
      <c r="F15" s="21">
        <f>(C15/C23)*100</f>
        <v>6.4047677222653059</v>
      </c>
      <c r="G15" s="19" t="s">
        <v>35</v>
      </c>
      <c r="H15" s="21">
        <f t="shared" si="0"/>
        <v>-6.4047677222653059</v>
      </c>
      <c r="I15" s="21">
        <f>(D15/D23)*100</f>
        <v>6.1172688044673826</v>
      </c>
      <c r="K15" s="17"/>
      <c r="L15" s="19" t="s">
        <v>35</v>
      </c>
      <c r="M15" s="20">
        <v>179182</v>
      </c>
      <c r="N15">
        <f>(M15/M23)*100</f>
        <v>6.5676243703867154</v>
      </c>
      <c r="O15" s="20">
        <v>176612</v>
      </c>
      <c r="P15">
        <f>(O15/O23)*100</f>
        <v>6.3142690639714267</v>
      </c>
      <c r="R15" s="21">
        <v>6.5676243703867154</v>
      </c>
      <c r="S15" s="19" t="s">
        <v>35</v>
      </c>
      <c r="T15" s="21">
        <f t="shared" si="1"/>
        <v>-6.5676243703867154</v>
      </c>
      <c r="U15" s="21">
        <v>6.3142690639714267</v>
      </c>
    </row>
    <row r="16" spans="1:21" x14ac:dyDescent="0.25">
      <c r="A16" s="13"/>
      <c r="B16" s="15" t="s">
        <v>36</v>
      </c>
      <c r="C16" s="16">
        <v>6398</v>
      </c>
      <c r="D16" s="16">
        <v>6418</v>
      </c>
      <c r="F16" s="21">
        <f>(C16/C23)*100</f>
        <v>6.7967662775009829</v>
      </c>
      <c r="G16" s="19" t="s">
        <v>36</v>
      </c>
      <c r="H16" s="21">
        <f t="shared" si="0"/>
        <v>-6.7967662775009829</v>
      </c>
      <c r="I16" s="21">
        <f>(D16/D23)*100</f>
        <v>6.7877993062018778</v>
      </c>
      <c r="K16" s="17"/>
      <c r="L16" s="19" t="s">
        <v>36</v>
      </c>
      <c r="M16" s="20">
        <v>183719</v>
      </c>
      <c r="N16">
        <f>(M16/M23)*100</f>
        <v>6.7339207158256791</v>
      </c>
      <c r="O16" s="20">
        <v>185152</v>
      </c>
      <c r="P16">
        <f>(O16/O23)*100</f>
        <v>6.619592925352964</v>
      </c>
      <c r="R16" s="21">
        <v>6.7339207158256791</v>
      </c>
      <c r="S16" s="19" t="s">
        <v>36</v>
      </c>
      <c r="T16" s="21">
        <f t="shared" si="1"/>
        <v>-6.7339207158256791</v>
      </c>
      <c r="U16" s="21">
        <v>6.619592925352964</v>
      </c>
    </row>
    <row r="17" spans="1:21" x14ac:dyDescent="0.25">
      <c r="A17" s="13"/>
      <c r="B17" s="15" t="s">
        <v>37</v>
      </c>
      <c r="C17" s="16">
        <v>6707</v>
      </c>
      <c r="D17" s="16">
        <v>6711</v>
      </c>
      <c r="F17" s="21">
        <f>(C17/C23)*100</f>
        <v>7.1250252302593147</v>
      </c>
      <c r="G17" s="19" t="s">
        <v>37</v>
      </c>
      <c r="H17" s="21">
        <f t="shared" si="0"/>
        <v>-7.1250252302593147</v>
      </c>
      <c r="I17" s="21">
        <f>(D17/D23)*100</f>
        <v>7.0976816989593035</v>
      </c>
      <c r="K17" s="17"/>
      <c r="L17" s="19" t="s">
        <v>37</v>
      </c>
      <c r="M17" s="20">
        <v>176283</v>
      </c>
      <c r="N17">
        <f>(M17/M23)*100</f>
        <v>6.4613662470833084</v>
      </c>
      <c r="O17" s="20">
        <v>183336</v>
      </c>
      <c r="P17">
        <f>(O17/O23)*100</f>
        <v>6.5546669145486458</v>
      </c>
      <c r="R17" s="21">
        <v>6.4613662470833084</v>
      </c>
      <c r="S17" s="19" t="s">
        <v>37</v>
      </c>
      <c r="T17" s="21">
        <f t="shared" si="1"/>
        <v>-6.4613662470833084</v>
      </c>
      <c r="U17" s="21">
        <v>6.5546669145486458</v>
      </c>
    </row>
    <row r="18" spans="1:21" x14ac:dyDescent="0.25">
      <c r="A18" s="13"/>
      <c r="B18" s="15" t="s">
        <v>38</v>
      </c>
      <c r="C18" s="16">
        <v>7036</v>
      </c>
      <c r="D18" s="16">
        <v>6810</v>
      </c>
      <c r="F18" s="21">
        <f>(C18/C23)*100</f>
        <v>7.4745307171767612</v>
      </c>
      <c r="G18" s="19" t="s">
        <v>38</v>
      </c>
      <c r="H18" s="21">
        <f t="shared" si="0"/>
        <v>-7.4745307171767612</v>
      </c>
      <c r="I18" s="21">
        <f>(D18/D23)*100</f>
        <v>7.2023859886623232</v>
      </c>
      <c r="K18" s="17"/>
      <c r="L18" s="19" t="s">
        <v>38</v>
      </c>
      <c r="M18" s="20">
        <v>171275</v>
      </c>
      <c r="N18">
        <f>(M18/M23)*100</f>
        <v>6.2778061637775258</v>
      </c>
      <c r="O18" s="20">
        <v>185685</v>
      </c>
      <c r="P18">
        <f>(O18/O23)*100</f>
        <v>6.6386488525328646</v>
      </c>
      <c r="R18" s="21">
        <v>6.2778061637775258</v>
      </c>
      <c r="S18" s="19" t="s">
        <v>38</v>
      </c>
      <c r="T18" s="21">
        <f t="shared" si="1"/>
        <v>-6.2778061637775258</v>
      </c>
      <c r="U18" s="21">
        <v>6.6386488525328646</v>
      </c>
    </row>
    <row r="19" spans="1:21" x14ac:dyDescent="0.25">
      <c r="A19" s="13"/>
      <c r="B19" s="15" t="s">
        <v>39</v>
      </c>
      <c r="C19" s="16">
        <v>6368</v>
      </c>
      <c r="D19" s="16">
        <v>6815</v>
      </c>
      <c r="F19" s="21">
        <f>(C19/C23)*100</f>
        <v>6.7648964762623098</v>
      </c>
      <c r="G19" s="19" t="s">
        <v>39</v>
      </c>
      <c r="H19" s="21">
        <f t="shared" si="0"/>
        <v>-6.7648964762623098</v>
      </c>
      <c r="I19" s="21">
        <f>(D19/D23)*100</f>
        <v>7.2076740841018703</v>
      </c>
      <c r="K19" s="17"/>
      <c r="L19" s="19" t="s">
        <v>39</v>
      </c>
      <c r="M19" s="20">
        <v>163697</v>
      </c>
      <c r="N19">
        <f>(M19/M23)*100</f>
        <v>6.0000469163152221</v>
      </c>
      <c r="O19" s="20">
        <v>186034</v>
      </c>
      <c r="P19">
        <f>(O19/O23)*100</f>
        <v>6.6511263733317127</v>
      </c>
      <c r="R19" s="21">
        <v>6.0000469163152221</v>
      </c>
      <c r="S19" s="19" t="s">
        <v>39</v>
      </c>
      <c r="T19" s="21">
        <f t="shared" si="1"/>
        <v>-6.0000469163152221</v>
      </c>
      <c r="U19" s="21">
        <v>6.6511263733317127</v>
      </c>
    </row>
    <row r="20" spans="1:21" x14ac:dyDescent="0.25">
      <c r="A20" s="13"/>
      <c r="B20" s="15" t="s">
        <v>40</v>
      </c>
      <c r="C20" s="16">
        <v>3422</v>
      </c>
      <c r="D20" s="16">
        <v>4242</v>
      </c>
      <c r="F20" s="21">
        <f>(C20/C23)*100</f>
        <v>3.6352819946246271</v>
      </c>
      <c r="G20" s="19" t="s">
        <v>40</v>
      </c>
      <c r="H20" s="21">
        <f t="shared" si="0"/>
        <v>-3.6352819946246271</v>
      </c>
      <c r="I20" s="21">
        <f>(D20/D23)*100</f>
        <v>4.486420170911245</v>
      </c>
      <c r="K20" s="17"/>
      <c r="L20" s="19" t="s">
        <v>40</v>
      </c>
      <c r="M20" s="20">
        <v>93987</v>
      </c>
      <c r="N20">
        <f>(M20/M23)*100</f>
        <v>3.4449404052836563</v>
      </c>
      <c r="O20" s="20">
        <v>118190</v>
      </c>
      <c r="P20">
        <f>(O20/O23)*100</f>
        <v>4.2255535335695367</v>
      </c>
      <c r="R20" s="21">
        <v>3.4449404052836563</v>
      </c>
      <c r="S20" s="19" t="s">
        <v>40</v>
      </c>
      <c r="T20" s="21">
        <f t="shared" si="1"/>
        <v>-3.4449404052836563</v>
      </c>
      <c r="U20" s="21">
        <v>4.2255535335695367</v>
      </c>
    </row>
    <row r="21" spans="1:21" x14ac:dyDescent="0.25">
      <c r="A21" s="13"/>
      <c r="B21" s="15" t="s">
        <v>84</v>
      </c>
      <c r="C21" s="16">
        <v>2709</v>
      </c>
      <c r="D21" s="16">
        <v>3843</v>
      </c>
      <c r="F21" s="21">
        <f>(C21/C23)*100</f>
        <v>2.8778430518521669</v>
      </c>
      <c r="G21" s="19" t="s">
        <v>84</v>
      </c>
      <c r="H21" s="21">
        <f t="shared" si="0"/>
        <v>-2.8778430518521669</v>
      </c>
      <c r="I21" s="21">
        <f>(D21/D23)*100</f>
        <v>4.064430154835434</v>
      </c>
      <c r="K21" s="17"/>
      <c r="L21" s="19" t="s">
        <v>84</v>
      </c>
      <c r="M21" s="20">
        <v>65140</v>
      </c>
      <c r="N21">
        <f>(M21/M23)*100</f>
        <v>2.3876006043407854</v>
      </c>
      <c r="O21" s="20">
        <v>96256</v>
      </c>
      <c r="P21">
        <f>(O21/O23)*100</f>
        <v>3.441364590297566</v>
      </c>
      <c r="R21" s="21">
        <v>2.3876006043407854</v>
      </c>
      <c r="S21" s="19" t="s">
        <v>84</v>
      </c>
      <c r="T21" s="21">
        <f t="shared" si="1"/>
        <v>-2.3876006043407854</v>
      </c>
      <c r="U21" s="21">
        <v>3.441364590297566</v>
      </c>
    </row>
    <row r="22" spans="1:21" x14ac:dyDescent="0.25">
      <c r="A22" s="13"/>
      <c r="B22" s="15" t="s">
        <v>85</v>
      </c>
      <c r="C22" s="16">
        <v>2089</v>
      </c>
      <c r="D22" s="16">
        <v>4495</v>
      </c>
      <c r="F22" s="21">
        <f>(C22/C23)*100</f>
        <v>2.2192004929195925</v>
      </c>
      <c r="G22" s="19" t="s">
        <v>85</v>
      </c>
      <c r="H22" s="21">
        <f t="shared" si="0"/>
        <v>-2.2192004929195925</v>
      </c>
      <c r="I22" s="21">
        <f>(D22/D23)*100</f>
        <v>4.7539978001522973</v>
      </c>
      <c r="K22" s="17"/>
      <c r="L22" s="19" t="s">
        <v>85</v>
      </c>
      <c r="M22" s="20">
        <v>47581</v>
      </c>
      <c r="N22">
        <f>(M22/M23)*100</f>
        <v>1.7440040582612666</v>
      </c>
      <c r="O22" s="20">
        <v>103429</v>
      </c>
      <c r="P22">
        <f>(O22/O23)*100</f>
        <v>3.6978151825329006</v>
      </c>
      <c r="R22" s="21">
        <v>1.7440040582612666</v>
      </c>
      <c r="S22" s="19" t="s">
        <v>85</v>
      </c>
      <c r="T22" s="21">
        <f t="shared" si="1"/>
        <v>-1.7440040582612666</v>
      </c>
      <c r="U22" s="21">
        <v>3.6978151825329006</v>
      </c>
    </row>
    <row r="23" spans="1:21" x14ac:dyDescent="0.25">
      <c r="C23" s="11">
        <f t="shared" ref="C23" si="2">SUM(C5:C22)</f>
        <v>94133</v>
      </c>
      <c r="D23" s="11">
        <f>SUM(D5:D22)</f>
        <v>94552</v>
      </c>
      <c r="M23" s="11">
        <f>SUM(M5:M22)</f>
        <v>2728262</v>
      </c>
      <c r="O23" s="11">
        <f>SUM(O5:O22)</f>
        <v>2797030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BD8360A06F75C47961488416D13CAD7" ma:contentTypeVersion="6" ma:contentTypeDescription="Luo uusi asiakirja." ma:contentTypeScope="" ma:versionID="85589dd7ac8eb51a5530224c79aa1c48">
  <xsd:schema xmlns:xsd="http://www.w3.org/2001/XMLSchema" xmlns:xs="http://www.w3.org/2001/XMLSchema" xmlns:p="http://schemas.microsoft.com/office/2006/metadata/properties" xmlns:ns3="8cf92e1a-4730-4c1e-b90a-9311a906ec93" targetNamespace="http://schemas.microsoft.com/office/2006/metadata/properties" ma:root="true" ma:fieldsID="a8b6baf640b561eb050a68761a7aef72" ns3:_="">
    <xsd:import namespace="8cf92e1a-4730-4c1e-b90a-9311a906ec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92e1a-4730-4c1e-b90a-9311a906ec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BBC7B1-E8C4-4D1A-A55D-78EF77B273F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cf92e1a-4730-4c1e-b90a-9311a906ec9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C735FC-E554-4023-AC93-213F2DC326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F89383-252F-4310-85FA-938C83634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92e1a-4730-4c1e-b90a-9311a906ec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Kaaviot</vt:lpstr>
      </vt:variant>
      <vt:variant>
        <vt:i4>4</vt:i4>
      </vt:variant>
    </vt:vector>
  </HeadingPairs>
  <TitlesOfParts>
    <vt:vector size="10" baseType="lpstr">
      <vt:lpstr>Kuntien ikärakenne</vt:lpstr>
      <vt:lpstr>Maakuntien ikärakenne</vt:lpstr>
      <vt:lpstr>Väestö ikäryhmittäin</vt:lpstr>
      <vt:lpstr>Ikäryhmät kunnittain</vt:lpstr>
      <vt:lpstr>Ikäryhmien sukupuolijakauma</vt:lpstr>
      <vt:lpstr>Taul4</vt:lpstr>
      <vt:lpstr>Väestö ikäryhmittäin kaavio</vt:lpstr>
      <vt:lpstr>Ikäryhmät kunnittain kaavio</vt:lpstr>
      <vt:lpstr>EP väestöpyramidi</vt:lpstr>
      <vt:lpstr>koko maa väestöpyramidi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Partanen</dc:creator>
  <cp:lastModifiedBy>Milla Mikkola</cp:lastModifiedBy>
  <dcterms:created xsi:type="dcterms:W3CDTF">2019-09-05T10:33:01Z</dcterms:created>
  <dcterms:modified xsi:type="dcterms:W3CDTF">2020-12-02T07:46:16Z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0x010100EBD8360A06F75C47961488416D13CAD7</vt:lpwstr>
  </property>
</Properties>
</file>